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fficeprotestantsekerk.sharepoint.com/sites/Trkmtn/Gedeelde documenten/Traktementen/Modellen/Rekenmodellen/traktementslasten (vast + TD + HD)/"/>
    </mc:Choice>
  </mc:AlternateContent>
  <xr:revisionPtr revIDLastSave="330" documentId="8_{5D5C3C55-83D3-4B29-BF47-A936002876F9}" xr6:coauthVersionLast="47" xr6:coauthVersionMax="47" xr10:uidLastSave="{1367476C-AACD-489A-BA88-F2F4001FC913}"/>
  <bookViews>
    <workbookView xWindow="-108" yWindow="-108" windowWidth="23256" windowHeight="13896" tabRatio="598" activeTab="2" xr2:uid="{00000000-000D-0000-FFFF-FFFF00000000}"/>
  </bookViews>
  <sheets>
    <sheet name="invulblad" sheetId="4" r:id="rId1"/>
    <sheet name="traktement predikant" sheetId="1" r:id="rId2"/>
    <sheet name="kosten gemeente" sheetId="5" r:id="rId3"/>
    <sheet name="Blad2" sheetId="2" state="hidden" r:id="rId4"/>
    <sheet name="Blad3"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HNr5TnlAxr/+IX3oKgoNUOn00eGxfqFl5O6beITOZw4="/>
    </ext>
  </extLst>
</workbook>
</file>

<file path=xl/calcChain.xml><?xml version="1.0" encoding="utf-8"?>
<calcChain xmlns="http://schemas.openxmlformats.org/spreadsheetml/2006/main">
  <c r="A2" i="5" l="1"/>
  <c r="A2" i="1"/>
  <c r="E11" i="1"/>
  <c r="E20" i="5" s="1"/>
  <c r="A3" i="5"/>
  <c r="A3" i="1"/>
  <c r="D39" i="5"/>
  <c r="C39" i="5"/>
  <c r="D38" i="5"/>
  <c r="C38" i="5"/>
  <c r="E38" i="5" s="1"/>
  <c r="D48" i="5"/>
  <c r="C48" i="5"/>
  <c r="C47" i="5"/>
  <c r="E39" i="5" l="1"/>
  <c r="F39" i="5" s="1"/>
  <c r="E48" i="5"/>
  <c r="F48" i="5" s="1"/>
  <c r="F38" i="5"/>
  <c r="F41" i="5" l="1"/>
  <c r="E41" i="5"/>
  <c r="D47" i="5"/>
  <c r="E47" i="5" s="1"/>
  <c r="E50" i="5" s="1"/>
  <c r="E30" i="1"/>
  <c r="E10" i="5" s="1"/>
  <c r="E29" i="1"/>
  <c r="G29" i="1" l="1"/>
  <c r="G30" i="1"/>
  <c r="E9" i="5"/>
  <c r="C62" i="1" l="1"/>
  <c r="E33" i="1"/>
  <c r="E35" i="1" s="1"/>
  <c r="E43" i="1"/>
  <c r="G43" i="1" s="1"/>
  <c r="C10" i="5"/>
  <c r="F9" i="5"/>
  <c r="C9" i="5"/>
  <c r="B20" i="3"/>
  <c r="C52" i="1" s="1"/>
  <c r="C54" i="1"/>
  <c r="E54" i="1" s="1"/>
  <c r="G54" i="1" s="1"/>
  <c r="D53" i="1"/>
  <c r="C53" i="1"/>
  <c r="E53" i="1" s="1"/>
  <c r="G53" i="1" s="1"/>
  <c r="D48" i="1"/>
  <c r="C48" i="1"/>
  <c r="D47" i="1"/>
  <c r="C47" i="1"/>
  <c r="C70" i="1"/>
  <c r="D66" i="1"/>
  <c r="C65" i="1"/>
  <c r="C64" i="1"/>
  <c r="D62" i="1"/>
  <c r="D42" i="1"/>
  <c r="C42" i="1"/>
  <c r="D41" i="1"/>
  <c r="C41" i="1"/>
  <c r="E41" i="1" s="1"/>
  <c r="G41" i="1" s="1"/>
  <c r="D40" i="1"/>
  <c r="C40" i="1"/>
  <c r="E40" i="1" s="1"/>
  <c r="C12" i="1"/>
  <c r="E12" i="1" s="1"/>
  <c r="C11" i="1"/>
  <c r="C30" i="1"/>
  <c r="C29" i="1"/>
  <c r="E23" i="1" l="1"/>
  <c r="E21" i="5"/>
  <c r="F21" i="5" s="1"/>
  <c r="G12" i="1"/>
  <c r="G11" i="1"/>
  <c r="G33" i="1"/>
  <c r="G35" i="1" s="1"/>
  <c r="E13" i="5"/>
  <c r="E70" i="1"/>
  <c r="G70" i="1" s="1"/>
  <c r="G64" i="1"/>
  <c r="E64" i="1" s="1"/>
  <c r="E63" i="1"/>
  <c r="G63" i="1" s="1"/>
  <c r="F47" i="5"/>
  <c r="F50" i="5" s="1"/>
  <c r="E62" i="1"/>
  <c r="E42" i="1"/>
  <c r="E44" i="1" s="1"/>
  <c r="G40" i="1"/>
  <c r="J40" i="1" s="1"/>
  <c r="E15" i="5" l="1"/>
  <c r="F13" i="5"/>
  <c r="E32" i="5"/>
  <c r="F32" i="5" s="1"/>
  <c r="F20" i="5"/>
  <c r="G62" i="1"/>
  <c r="E66" i="1"/>
  <c r="G66" i="1" s="1"/>
  <c r="G42" i="1"/>
  <c r="G44" i="1" s="1"/>
  <c r="F48" i="1"/>
  <c r="G48" i="1" s="1"/>
  <c r="F47" i="1"/>
  <c r="G47" i="1" s="1"/>
  <c r="F10" i="5" l="1"/>
  <c r="F15" i="5" s="1"/>
  <c r="F49" i="1"/>
  <c r="G49" i="1"/>
  <c r="E52" i="1"/>
  <c r="F57" i="1" l="1"/>
  <c r="E55" i="1"/>
  <c r="E57" i="1" s="1"/>
  <c r="G52" i="1"/>
  <c r="G65" i="1" s="1"/>
  <c r="G55" i="1" l="1"/>
  <c r="G57" i="1" s="1"/>
  <c r="G67" i="1"/>
  <c r="G72" i="1" s="1"/>
  <c r="E65" i="1" l="1"/>
  <c r="G23" i="1"/>
  <c r="E67" i="1" l="1"/>
  <c r="E72" i="1" s="1"/>
</calcChain>
</file>

<file path=xl/sharedStrings.xml><?xml version="1.0" encoding="utf-8"?>
<sst xmlns="http://schemas.openxmlformats.org/spreadsheetml/2006/main" count="281" uniqueCount="197">
  <si>
    <t>REKENBLAD PREDIKANTSTRAKTEMENT</t>
  </si>
  <si>
    <t>Dit rekenblad bestaat uit drie tabbladen</t>
  </si>
  <si>
    <t>1.</t>
  </si>
  <si>
    <r>
      <t xml:space="preserve">Op </t>
    </r>
    <r>
      <rPr>
        <b/>
        <sz val="10"/>
        <color rgb="FF000000"/>
        <rFont val="Arial"/>
        <family val="2"/>
      </rPr>
      <t>dit invulblad</t>
    </r>
    <r>
      <rPr>
        <sz val="10"/>
        <color rgb="FF000000"/>
        <rFont val="Arial"/>
        <family val="2"/>
      </rPr>
      <t xml:space="preserve"> kunt u de gegevens invullen die nodig zijn voor de berekening</t>
    </r>
  </si>
  <si>
    <t>2.</t>
  </si>
  <si>
    <t>3.</t>
  </si>
  <si>
    <r>
      <t xml:space="preserve">Op het </t>
    </r>
    <r>
      <rPr>
        <b/>
        <sz val="10"/>
        <color rgb="FF000000"/>
        <rFont val="Arial"/>
        <family val="2"/>
      </rPr>
      <t>tabblad 'kosten gemeente'</t>
    </r>
    <r>
      <rPr>
        <sz val="10"/>
        <color rgb="FF000000"/>
        <rFont val="Arial"/>
        <family val="2"/>
      </rPr>
      <t xml:space="preserve"> kunt u zien wat voor de gemeente de kosten zijn bij de ingevulde gegevens</t>
    </r>
  </si>
  <si>
    <t>nummer</t>
  </si>
  <si>
    <t>s.v.p.</t>
  </si>
  <si>
    <t>toelichting</t>
  </si>
  <si>
    <t>invullen</t>
  </si>
  <si>
    <t>Naam gemeente</t>
  </si>
  <si>
    <t>Naam predikant</t>
  </si>
  <si>
    <t xml:space="preserve">Wat is het werktijdpercentage? </t>
  </si>
  <si>
    <t>% zonder decimalen</t>
  </si>
  <si>
    <t>1 = ja, 0 = nee</t>
  </si>
  <si>
    <t>Is er sprake van een tijdelijke aanstelling?</t>
  </si>
  <si>
    <t>Is de predikant boven de AOW-leeftijd?</t>
  </si>
  <si>
    <t>Bevindt de predikant zich in de eerste 4 jaren van zijn of haar eerste gemeente?</t>
  </si>
  <si>
    <t>Hoeveel periodieke verhogingen heeft de predikant?</t>
  </si>
  <si>
    <t>trede in schaal (0-20)</t>
  </si>
  <si>
    <t>Heeft de gemeente een werkruimte beschikbaar gesteld?</t>
  </si>
  <si>
    <t>bedrag per maand</t>
  </si>
  <si>
    <t>Worden neveninkomsten binnen de werktijd afgedragen aan de gemeente?</t>
  </si>
  <si>
    <t>Toelichting</t>
  </si>
  <si>
    <t>40 Uren per week = 100%. De deeltijd wordt uitgedrukt in een percentage van 40 uren per week. Er moet worden afgerond op een geheel getal. Voorbeeld: 15 uur per week = 38%.</t>
  </si>
  <si>
    <t>Een tijdelijke aanstelling kan een beroep in tijdelijke dienst zijn (met toestemming van het breed moderamen van de classicale vergadering) of een opdracht tot het verrichten van structurele hulpdiensten.</t>
  </si>
  <si>
    <t>Deze vraag wordt gesteld, omdat er na de AOW-leeftijd geen pensioenpremie meer wordt ingehouden.</t>
  </si>
  <si>
    <t>Deze vraag wordt gesteld omdat een gemeente na het beroepen van een proponent 4 lang lang een korting krijgt op de bijdrage voor de centrale kas voor de predikantstraktementen. Deze korting heet de proponentenkorting.</t>
  </si>
  <si>
    <t>De predikant kent het aantal periodieke verhogingen door de aanvankelijke toekenning en door de vermelding ervan op de strook van het traktement.</t>
  </si>
  <si>
    <t>BEREKENING PREDIKANTSTRAKTEMENT</t>
  </si>
  <si>
    <t>basis van</t>
  </si>
  <si>
    <t>toegepaste</t>
  </si>
  <si>
    <t>eenmaal</t>
  </si>
  <si>
    <t>totaal</t>
  </si>
  <si>
    <t>berekening</t>
  </si>
  <si>
    <t>deeltijd</t>
  </si>
  <si>
    <t>per</t>
  </si>
  <si>
    <t xml:space="preserve">per </t>
  </si>
  <si>
    <t>full-time</t>
  </si>
  <si>
    <t>factor</t>
  </si>
  <si>
    <t>maand</t>
  </si>
  <si>
    <t>jaar</t>
  </si>
  <si>
    <t>X</t>
  </si>
  <si>
    <t>Y</t>
  </si>
  <si>
    <t>Z=12*X+Y</t>
  </si>
  <si>
    <t>vergoedingen in verband met werkruimte</t>
  </si>
  <si>
    <t>+ vergoeding gemis werkruimte</t>
  </si>
  <si>
    <t>n.v.t.</t>
  </si>
  <si>
    <t>+ vergoeding gebruik werkruimte</t>
  </si>
  <si>
    <t>declaratievergoedingen</t>
  </si>
  <si>
    <t>+ vergoeding vervoerskosten</t>
  </si>
  <si>
    <t xml:space="preserve">    € 0,24 per km met auto of motor</t>
  </si>
  <si>
    <t xml:space="preserve">    € 0,10 per km met overig gemotoriseerd vervoermiddel</t>
  </si>
  <si>
    <t xml:space="preserve">    € 0,05 per km met fiets</t>
  </si>
  <si>
    <t xml:space="preserve">     volledige vergoeding OV max 2e klasse</t>
  </si>
  <si>
    <t>+ vergoeding verhuiskosten bij aanvaarding beroep</t>
  </si>
  <si>
    <t xml:space="preserve">    nota verhuizer + 1 x vervoerskosten + herinrichtingsvergoeding</t>
  </si>
  <si>
    <t>afdracht in verband met woonruimte</t>
  </si>
  <si>
    <t>- WOZ-afhankelijke woonbijdrage met minimum</t>
  </si>
  <si>
    <t>- traktementafhankelijke woonbijdrage bij opting-in</t>
  </si>
  <si>
    <t>verrekening neveninkomsten</t>
  </si>
  <si>
    <t>-  inhouding inkomsten nevenwerkzaamheden (bedrag per maand invullen)</t>
  </si>
  <si>
    <t>+ basistraktement</t>
  </si>
  <si>
    <t>+ periodieke verhogingen</t>
  </si>
  <si>
    <t>+ tijdelijke-dienst-toeslag</t>
  </si>
  <si>
    <t>= subtotaal primaire arbeidsvoorwaarden maandelijks</t>
  </si>
  <si>
    <t>+ vakantietoeslag in mei</t>
  </si>
  <si>
    <t>+ eindejaarsuitkering in december</t>
  </si>
  <si>
    <t>= subtotaal primaire arbeidsvoorwaarden jaarlijks</t>
  </si>
  <si>
    <t>+ tegemoetkoming premie ziektekostenverzekering</t>
  </si>
  <si>
    <t>+ vergoeding representatie, bureaukosten, computer, communicatie</t>
  </si>
  <si>
    <t>+ vergoeding vakliteratuur en permanente educatie</t>
  </si>
  <si>
    <t>= subtotaal secundaire arbeidsvoorwaarden</t>
  </si>
  <si>
    <t>-  inhouding pensioenpremie predikant</t>
  </si>
  <si>
    <t>-  extra inhouding pensioenpremie i.v.m. suppletie</t>
  </si>
  <si>
    <t>-  extra inhouding pensioenpremie i.v.m. ambtswoning (overgangsregeling)</t>
  </si>
  <si>
    <t>-  extra inhouding pensioenpremie i.v.m. ambtswoning - opting-in (overgangsregeling)</t>
  </si>
  <si>
    <t>-  extra inhouding pensioenpremie i.v.m. tijdelijke dienst</t>
  </si>
  <si>
    <t>= subtotaal inhouding pensioenpremie</t>
  </si>
  <si>
    <t>-  inhouding woonbijdrage (overgangsregeling)</t>
  </si>
  <si>
    <t>Als een predikant binnen de werktijd als predikant neveninkomsten heeft, kan worden afgesproken dat die worden afgedragen aan de gemeente.</t>
  </si>
  <si>
    <t>Aan het gebruik van dit rekenblad kunnen geen rechten worden ontleend.</t>
  </si>
  <si>
    <t xml:space="preserve"> </t>
  </si>
  <si>
    <t>trede</t>
  </si>
  <si>
    <t>BT</t>
  </si>
  <si>
    <t>PV</t>
  </si>
  <si>
    <t>VT</t>
  </si>
  <si>
    <t>EJ</t>
  </si>
  <si>
    <t>IPP</t>
  </si>
  <si>
    <t>wt-afh onkosten</t>
  </si>
  <si>
    <t>wt-onafh onkosten: permanente educatie</t>
  </si>
  <si>
    <t>wt-onafh onkosten: werkkamer</t>
  </si>
  <si>
    <t>bezettingsbijdrage</t>
  </si>
  <si>
    <t>opslag tijdelijke dienst/proponentenkorting</t>
  </si>
  <si>
    <t>uitkering gemiddelde woonbijdrage</t>
  </si>
  <si>
    <t>vergoeding gemis werkruimte</t>
  </si>
  <si>
    <t>percentage tijdelijke-dienst-toeslag</t>
  </si>
  <si>
    <t>predikantenpremie PFZW</t>
  </si>
  <si>
    <t>franchise PFZW</t>
  </si>
  <si>
    <t>ZKV-%</t>
  </si>
  <si>
    <t>ZKV-max</t>
  </si>
  <si>
    <t>maximum per maand</t>
  </si>
  <si>
    <t>minimale woonbijdrage</t>
  </si>
  <si>
    <t>heffingspercentage WOZ-waarde</t>
  </si>
  <si>
    <t>heffingspercentage ambtswoning opting-in</t>
  </si>
  <si>
    <t>percentage vakantietoeslag</t>
  </si>
  <si>
    <t>percentage eindejaarsuitkering</t>
  </si>
  <si>
    <t>overgangsregeling</t>
  </si>
  <si>
    <t>opting-in</t>
  </si>
  <si>
    <t>vast</t>
  </si>
  <si>
    <t>tijdelijk</t>
  </si>
  <si>
    <t>IW</t>
  </si>
  <si>
    <t>actuele waarde</t>
  </si>
  <si>
    <t>waarde op 1 januari</t>
  </si>
  <si>
    <t>Bewoont de predikant een ambtswoning?</t>
  </si>
  <si>
    <t>1 = ja, 0 = nee/n.v.t.</t>
  </si>
  <si>
    <t>De WOZ-waarde van de ambtswoning is te vinden op www.wozwaardeloket.nl. Als er geen ambtswoning is kunt u 0 invullen.</t>
  </si>
  <si>
    <t>waarde of 0</t>
  </si>
  <si>
    <t>De werkruimte kan zich in de ambtswoning bevinden, maar ook in de kerk of het verenigingsgebouw. Als de gemeente geen werkruimte beschikbaar stelt, heeft de predikant recht op de 'vergoeding gemis werkruimte'.</t>
  </si>
  <si>
    <t>Als een predikant binnen de werktijd van de gemeente neveninkomsten elders verwerft, kan worden afgesproken dat de predikant die inkomsten afdraagt aan de gemeente. Hier kan het af te dragen bedrag per maand worden ingevuld.</t>
  </si>
  <si>
    <t>De predikant die met instemming van de kerkenraad zelf voorziet in een werkruimte (in een eigen huis of elders) heeft recht op de vergoeding gemis werkruimte.</t>
  </si>
  <si>
    <t>Elke predikant heeft recht op het basistraktement. Dit wordt uitbetaald naar rato van het werktijdpercentage.</t>
  </si>
  <si>
    <t>Maakt de predikant gebruik van de opting-in-regeling?</t>
  </si>
  <si>
    <t>Geldt daarvoor de overgangsregeling voor de woonbijdrage uit 2019?</t>
  </si>
  <si>
    <t>De overgangsregeling voor de woonbijdrage geldt voor predikanten met een ambtswoning die zijn beroepen op een solvabiliteitsverklaring die is afgegeven vóór 1 januari 2019.</t>
  </si>
  <si>
    <t>Maakt de predikant kosten voor inrichting en onderhoud van de werkruimte?</t>
  </si>
  <si>
    <t>Predikant betaalt aan gemeente (-)</t>
  </si>
  <si>
    <t xml:space="preserve">Bij de eerste bevestiging kan een predikant periodieke verhogingen aanvragen. Die worden toegekend op basis van leeftijd en het eerdere inkomen. In principe wordt elk jaar op 1 januari de volgende trede toegekend, totdat het maximum van 20 is bereikt. </t>
  </si>
  <si>
    <t>Predikanten die zijn beroepen in tijdelijke dienst of die een opdracht hebben aanvaard tot het verrichten van structurele hulpdiensten, hebben - zolang ze nog niet de AOW-leeftijd hebben bereikt -  recht op de tijdelijke-dienst-toeslag. De toeslag is bedoeld als vorm van voorziening in het inkomen na afloop van de tijdelijke verbintenis.</t>
  </si>
  <si>
    <t>Sommige predikanten hebben recht op een suppletie op grond van de overgangsregeling die is getroffen bij de invoering van de PKN-traktementsregeling op 1 januari 2005. De predikant kan de eventuele suppletie vinden op de strook van het traktement.</t>
  </si>
  <si>
    <t>De eindejaarsuitkering van 8,3% van basistraktement en periodieke verhogingen wordt opgebouwd van januari tot en met december en uitbetaald bij afloop van de verbintenis of in december.</t>
  </si>
  <si>
    <t xml:space="preserve">De eenmalig uitkering wordt uitbetaald naar rato van de werktijd op een vastgestelde datum. </t>
  </si>
  <si>
    <t xml:space="preserve">De predikant moet zelf aan de Belastingdienst de inkomensafhankelijk premie voor de Zorgverzekeringswet betalen (dit naast de premie die rechtsstreeks betaald moet worden aan de ziektekostenverzekeraar). De kerk verleent hiervoor een tegemoetkoming. </t>
  </si>
  <si>
    <t>Voor de kosten die een predikant moet maken voor computerapparatuur, cartridges, telefonie, internetabonnement, bureaukosten en representatie ontvangt de predikant, naar rato van de werktijd, een vaste vergoeding.</t>
  </si>
  <si>
    <t>Voor de kosten die een predikant moet maken voor vakliteratuur en permanente educatie ontvangt de predikant, ongeacht de werktijd, een vaste vergoeding.</t>
  </si>
  <si>
    <r>
      <t xml:space="preserve">De WOZ-afhankelijk woonbijdrage met minimum geldt voor de predikant, die een ambtswoning bewoont </t>
    </r>
    <r>
      <rPr>
        <i/>
        <u/>
        <sz val="10"/>
        <color rgb="FF000000"/>
        <rFont val="Arial"/>
        <family val="2"/>
      </rPr>
      <t>en</t>
    </r>
    <r>
      <rPr>
        <i/>
        <sz val="10"/>
        <color rgb="FF000000"/>
        <rFont val="Arial"/>
        <family val="2"/>
      </rPr>
      <t xml:space="preserve"> beroepen is op een solvabiliteitsverklaring, die is afgegeven op of na 1 januari 2019. De woonbijdrage bedraagt een percentage van de WOZ-waarde.</t>
    </r>
  </si>
  <si>
    <r>
      <t xml:space="preserve">De traktementafhankelijke woonbijdrage geldt voor de predikant, die een ambtswoning bewoont </t>
    </r>
    <r>
      <rPr>
        <i/>
        <u/>
        <sz val="10"/>
        <color rgb="FF000000"/>
        <rFont val="Arial"/>
        <family val="2"/>
      </rPr>
      <t>en</t>
    </r>
    <r>
      <rPr>
        <i/>
        <sz val="10"/>
        <color rgb="FF000000"/>
        <rFont val="Arial"/>
        <family val="2"/>
      </rPr>
      <t xml:space="preserve"> gebruik maakt van de opting-in-regeling </t>
    </r>
    <r>
      <rPr>
        <i/>
        <u/>
        <sz val="10"/>
        <color rgb="FF000000"/>
        <rFont val="Arial"/>
        <family val="2"/>
      </rPr>
      <t>en</t>
    </r>
    <r>
      <rPr>
        <i/>
        <sz val="10"/>
        <color rgb="FF000000"/>
        <rFont val="Arial"/>
        <family val="2"/>
      </rPr>
      <t xml:space="preserve"> beroepen is op een solvabiliteitsverklaring, die is afgegeven op of na 1 januari 2019. Vanwege de tijdelijke-dienst-toeslag is deze woonbijdrage bij een tijdelijke dienst hoger dan bij een beroep voor onbepaalde tijd. De woonbijdrage bedraagt 18% van het belastbare traktement op fulltime basis. </t>
    </r>
  </si>
  <si>
    <r>
      <t xml:space="preserve">De overgangsregeling voor de woonbijdrage geldt voor de predikant, die een ambtswoning bewoont </t>
    </r>
    <r>
      <rPr>
        <i/>
        <u/>
        <sz val="10"/>
        <color rgb="FF000000"/>
        <rFont val="Arial"/>
        <family val="2"/>
      </rPr>
      <t>en</t>
    </r>
    <r>
      <rPr>
        <i/>
        <sz val="10"/>
        <color rgb="FF000000"/>
        <rFont val="Arial"/>
        <family val="2"/>
      </rPr>
      <t xml:space="preserve"> beroepen is op een solvabiliteitsverklaring, die is afgegeven vóór 1 januari 2019. De woonbijdrage bedraagt 12% van het basistraktement, de periodieke verhogingen en de vakantietoeslag op fulltime basis.  </t>
    </r>
  </si>
  <si>
    <t>Disclaimers</t>
  </si>
  <si>
    <t>Als dit rekenblad een ingangsdatum na 1 januari van het jaar heeft, dan wordt bij de berekening van de pensioenpremie geen rekening gehouden met de van toepassing zijnde peildatum van 1 januari van het jaar.</t>
  </si>
  <si>
    <t>Het gaat om bruto bedragen. De predikant moet zelf nog belasting en premies betalen. Bewoont de predikant geen ambtswoning, dan moet de predikant nog rekening houden met de eigen woonlasten.</t>
  </si>
  <si>
    <t>De jaaruitkomst van dit rekenblad kan afwijken van de Jaaropgave
- omdat de vakantietoeslag op de Jaaropgave de toeslag is over de periode juni vorig jaar - mei lopend jaar  (in het vorige jaar kan het traktement of het aantal periodieke verhogingen anders zijn geweest dan in het lopende jaar)
- als de predikant in de loop van het jaar is begonnen of gestopt
- als de predikant in de loop van het jaar een wijziging van werktijd, woonruimte of werkruimte heeft gehad</t>
  </si>
  <si>
    <t>Een ambtswoning is door de gemeente gehuurd of gekocht en aan de predikant als zodanig ter beschikking gesteld.</t>
  </si>
  <si>
    <t>Bij de invoering van de PKN-traktementsregeling op 1 januari 2005 hebben sommige predikanten een suppletie gekregen bovenop het traktement met 20 periodieke verhogingen. Een eventuele suppletie staat op de strook van het traktement.</t>
  </si>
  <si>
    <t>Predikant ontvangt van de gemeente (+)</t>
  </si>
  <si>
    <t>declaratie</t>
  </si>
  <si>
    <t>+ declaratie</t>
  </si>
  <si>
    <t>Predikant ontvangt uit de centrale kas predikantstraktementen (+)</t>
  </si>
  <si>
    <t>De predikant die kosten maakt voor meubilering, stoffering, verwarming, verlichting en schoonmaak van de werkruimte (in de ambtswoning of het eigen huis), heeft recht op de vergoeding gebruik werkruimte.</t>
  </si>
  <si>
    <t>Heeft de predikant recht op een suppletie volgens de overgangsregeling 2005?</t>
  </si>
  <si>
    <t>De vakantietoeslag van 8% van basistraktement en periodieke verhogingen wordt opgebouwd van juni tot en met mei en uitbetaald bij afloop van de verbintenis of in mei.</t>
  </si>
  <si>
    <t>Op het traktement wordt het aandeel van de predikant in de premie voor het ouderdoms- en nabestaandenpensioen ingehouden. Er wordt pensioen opgebouwd over het traktement en over de eventuele suppletie, de tijdelijke-dienst-toeslag en de fiscale waarde van de ambtswoning voor zover die uitgaat boven de door de predikant betaalde woonbijdrage.</t>
  </si>
  <si>
    <t>In dit rekenblad staat niet a) de jubileumgratificatie, b) de vergoeding van de verhuiskosten uit de ambtswoning bij losmaking, emeritaat of overlijden, c) de overlijdensuitkering en d) de wachtgelden</t>
  </si>
  <si>
    <t>pro memorie</t>
  </si>
  <si>
    <t>BEREKENING PREDIKANTSLASTEN VOOR GEMEENTE</t>
  </si>
  <si>
    <t>De basisbijdrage voor de centrale kas predikantstraktementen is een vast bedrag per gemeente (of samenwerkingsverband van gemeenten) en staat los van het aantal fte predikanten dat een gemeente heeft.</t>
  </si>
  <si>
    <t>Per predikant betaalt de gemeente aan de centrale kas de bezettingsbijdrage. Die is afhankelijk van de werktijd en voor elke gemeente bij elke predikant hetzelfde.</t>
  </si>
  <si>
    <t>+ WOZ-afhankelijke woonbijdrage met minimum</t>
  </si>
  <si>
    <t>+ traktementafhankelijke woonbijdrage bij opting-in</t>
  </si>
  <si>
    <t>+ inhouding inkomsten nevenwerkzaamheden (bedrag per maand invullen)</t>
  </si>
  <si>
    <t>Gemeente ontvangt van de predikant (+)</t>
  </si>
  <si>
    <t>Gemeente betaalt aan de predikant (-)</t>
  </si>
  <si>
    <t xml:space="preserve">- bezettingsbijdrage </t>
  </si>
  <si>
    <t>- tijdelijke-dienst-opslag op bezettingsbijdrage</t>
  </si>
  <si>
    <t>+ proponentenkorting</t>
  </si>
  <si>
    <t>+ uitkering gemiddelde woonbijdrage (overgangsregeling)</t>
  </si>
  <si>
    <t xml:space="preserve">Voor een predikant die beroepen is in tijdelijke dienst of die een opdracht heeft aanvaard tot het verrichten van structurele hulpdiensten, wordt een opslag op de bezettingsbijdrage in rekening gebracht. Uit deze opslag worden de toeslagen gefinancierd die predikanten met een tijdelijke aanstelling ontvangen. Elke gemeente betaalt de opslag, ook als de eigen predikant geen tijdelijke-dienst-toeslag krijgt. </t>
  </si>
  <si>
    <t xml:space="preserve">Gemeenten die een proponent beroepen krijgen de eerste vier jaar een korting op de bezettingsbijdrage. </t>
  </si>
  <si>
    <t>Voor een predikant die onder de overgangsregeling voor de woonbijdrage uit 2019 valt, ontvangt de gemeente de 'uitkering gemiddelde woonbijdrage'. Dit is het gemiddelde van alle woonbijdragen, die de centrale kas int van predikanten met een ambtswoning, die beroepen zijn op een solvabilitetsverklaring, die is afgegeven voor 1 januari 2019.</t>
  </si>
  <si>
    <t>+ suppletie bij overgangsregeling inschaling</t>
  </si>
  <si>
    <r>
      <t xml:space="preserve">Op het </t>
    </r>
    <r>
      <rPr>
        <b/>
        <sz val="10"/>
        <color rgb="FF000000"/>
        <rFont val="Arial"/>
        <family val="2"/>
      </rPr>
      <t>tabblad 'traktement predikant'</t>
    </r>
    <r>
      <rPr>
        <sz val="10"/>
        <color rgb="FF000000"/>
        <rFont val="Arial"/>
        <family val="2"/>
      </rPr>
      <t xml:space="preserve"> kunt u zien welk traktement met vergoedingen de predikant ontvangt bij de ingevulde gegevens</t>
    </r>
  </si>
  <si>
    <t>Als de predikant kosten moet maken voor meubilering, stoffering, verwarming, verlichting en schoonmaak van de werkruimte (in de ambtswoning of het eigen huis), heeft hij of zij recht op de 'vergoeding gebruik werkruimte'.</t>
  </si>
  <si>
    <t/>
  </si>
  <si>
    <t>Disclaimer</t>
  </si>
  <si>
    <t>Declaratievergoedingen</t>
  </si>
  <si>
    <t>Verrekening neveninkomsten</t>
  </si>
  <si>
    <t>Primaire arbeidsvoorwaarden: maandelijkse uitkering</t>
  </si>
  <si>
    <t>Primaire arbeidsvoorwaarden: jaarlijkse uitkering</t>
  </si>
  <si>
    <t>Secundaire arbeidsvoorwaarden</t>
  </si>
  <si>
    <t>Inhouding pensioenpremie</t>
  </si>
  <si>
    <t>Inhouding woonbijdrage (overgangsregeling)</t>
  </si>
  <si>
    <t>Vergoedingen in verband met de werkruimte</t>
  </si>
  <si>
    <t>Betaling voor de woonruimte</t>
  </si>
  <si>
    <t>bijdragen aan centrale kas (-)</t>
  </si>
  <si>
    <t>Gemeente ontvangt van de centrale kas predikantstraktementen (+)</t>
  </si>
  <si>
    <t>Gemeente betaalt aan de centrale kas predikantstraktementen (-)</t>
  </si>
  <si>
    <t>korting/afdracht (+)</t>
  </si>
  <si>
    <t>Totaal</t>
  </si>
  <si>
    <t>Centrale kas predikantstraktementen houdt in bij predikant (-)</t>
  </si>
  <si>
    <t>eenmalig uitkering op 1 juli 2025</t>
  </si>
  <si>
    <t>BIJ UITVOERINGSBEPALINGEN 2026-A</t>
  </si>
  <si>
    <t>PER 1 JANUARI 2026</t>
  </si>
  <si>
    <t>Wat is de WOZ-waarde van de ambtswoning op 1 januari 2024?</t>
  </si>
  <si>
    <t>De opting-in-regeling wordt op verzoek van de predikant toegepast, als er sprake is van een uitzonderlijk hoge WOZ-waarde van de ambtswoning of als een predikant die overkomt vanuit het buitenland, gebruik maakt van de 30%-regeling van de Belastingdienst. De opting-in-regeling wordt door een zeer gering aantal predikant gebruikt. Zie Uitvoeringsbepalingen 2026-A.</t>
  </si>
  <si>
    <t>Bovenop de totale lasten uit dit overzicht moet de gemeente nog rekening houden met :
- de kosten van de declarabele vergoedingen voor vervoer en eventuele verhuizing
- de kosten van de eventuele ambtswoning van de predikant
- de basisbijdrage aan de centrale kas predikantstraktementen van € 32,25 per gemeente per maand (in 2026).</t>
  </si>
  <si>
    <t>- basisbijdrage (€ 32,25 per gemeente/samenwerkingsverband per maand)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</si>
</sst>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0.00_-;_-* #,##0.00\-;_-* &quot;-&quot;??_-;_-@"/>
  </numFmts>
  <fonts count="28" x14ac:knownFonts="1">
    <font>
      <sz val="10"/>
      <color rgb="FF000000"/>
      <name val="Calibri"/>
      <scheme val="minor"/>
    </font>
    <font>
      <sz val="10"/>
      <color theme="1"/>
      <name val="Arial"/>
      <family val="2"/>
    </font>
    <font>
      <b/>
      <sz val="10"/>
      <color theme="1"/>
      <name val="Arial"/>
      <family val="2"/>
    </font>
    <font>
      <i/>
      <sz val="10"/>
      <color theme="1"/>
      <name val="Arial"/>
      <family val="2"/>
    </font>
    <font>
      <sz val="9"/>
      <color theme="1"/>
      <name val="Calibri"/>
      <family val="2"/>
    </font>
    <font>
      <sz val="10"/>
      <color rgb="FF000000"/>
      <name val="Arial"/>
      <family val="2"/>
    </font>
    <font>
      <sz val="9"/>
      <color rgb="FFFF0000"/>
      <name val="Arial"/>
      <family val="2"/>
    </font>
    <font>
      <b/>
      <sz val="10"/>
      <color rgb="FF000000"/>
      <name val="Arial"/>
      <family val="2"/>
    </font>
    <font>
      <sz val="9"/>
      <color theme="1"/>
      <name val="Arial"/>
      <family val="2"/>
    </font>
    <font>
      <i/>
      <sz val="10"/>
      <color rgb="FF000000"/>
      <name val="Arial"/>
      <family val="2"/>
    </font>
    <font>
      <b/>
      <sz val="9"/>
      <color rgb="FF000000"/>
      <name val="Arial"/>
      <family val="2"/>
    </font>
    <font>
      <b/>
      <sz val="9"/>
      <color theme="1"/>
      <name val="Arial"/>
      <family val="2"/>
    </font>
    <font>
      <sz val="9"/>
      <color rgb="FF000000"/>
      <name val="Arial"/>
      <family val="2"/>
    </font>
    <font>
      <sz val="10"/>
      <color rgb="FF000000"/>
      <name val="Calibri"/>
      <family val="2"/>
      <scheme val="minor"/>
    </font>
    <font>
      <u/>
      <sz val="10"/>
      <color theme="10"/>
      <name val="Calibri"/>
      <family val="2"/>
      <scheme val="minor"/>
    </font>
    <font>
      <sz val="10"/>
      <color rgb="FF000000"/>
      <name val="Arial"/>
      <family val="2"/>
    </font>
    <font>
      <sz val="10"/>
      <color theme="1"/>
      <name val="Arial"/>
      <family val="2"/>
    </font>
    <font>
      <b/>
      <sz val="10"/>
      <color theme="1"/>
      <name val="Arial"/>
      <family val="2"/>
    </font>
    <font>
      <i/>
      <sz val="10"/>
      <color theme="1"/>
      <name val="Arial"/>
      <family val="2"/>
    </font>
    <font>
      <i/>
      <sz val="10"/>
      <color rgb="FF000000"/>
      <name val="Arial"/>
      <family val="2"/>
    </font>
    <font>
      <b/>
      <sz val="10"/>
      <color rgb="FF000000"/>
      <name val="Arial"/>
      <family val="2"/>
    </font>
    <font>
      <i/>
      <sz val="10"/>
      <color rgb="FF000000"/>
      <name val="Calibri"/>
      <family val="2"/>
      <scheme val="minor"/>
    </font>
    <font>
      <b/>
      <sz val="9"/>
      <color rgb="FFFF0000"/>
      <name val="Arial"/>
      <family val="2"/>
    </font>
    <font>
      <sz val="10"/>
      <name val="Arial"/>
      <family val="2"/>
    </font>
    <font>
      <sz val="10"/>
      <color rgb="FF000000"/>
      <name val="Calibri"/>
      <family val="2"/>
      <scheme val="minor"/>
    </font>
    <font>
      <i/>
      <u/>
      <sz val="10"/>
      <color rgb="FF000000"/>
      <name val="Arial"/>
      <family val="2"/>
    </font>
    <font>
      <b/>
      <i/>
      <sz val="10"/>
      <color theme="1"/>
      <name val="Arial"/>
      <family val="2"/>
    </font>
    <font>
      <b/>
      <i/>
      <sz val="10"/>
      <color rgb="FF000000"/>
      <name val="Arial"/>
      <family val="2"/>
    </font>
  </fonts>
  <fills count="5">
    <fill>
      <patternFill patternType="none"/>
    </fill>
    <fill>
      <patternFill patternType="gray125"/>
    </fill>
    <fill>
      <patternFill patternType="solid">
        <fgColor rgb="FFFCE5CD"/>
        <bgColor rgb="FFFCE5CD"/>
      </patternFill>
    </fill>
    <fill>
      <patternFill patternType="solid">
        <fgColor theme="9" tint="0.79998168889431442"/>
        <bgColor indexed="64"/>
      </patternFill>
    </fill>
    <fill>
      <patternFill patternType="solid">
        <fgColor theme="9" tint="0.79998168889431442"/>
        <bgColor rgb="FFFCE5CD"/>
      </patternFill>
    </fill>
  </fills>
  <borders count="13">
    <border>
      <left/>
      <right/>
      <top/>
      <bottom/>
      <diagonal/>
    </border>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9" fontId="13" fillId="0" borderId="0" applyFont="0" applyFill="0" applyBorder="0" applyAlignment="0" applyProtection="0"/>
    <xf numFmtId="0" fontId="14" fillId="0" borderId="0" applyNumberFormat="0" applyFill="0" applyBorder="0" applyAlignment="0" applyProtection="0"/>
    <xf numFmtId="43" fontId="24" fillId="0" borderId="0" applyFont="0" applyFill="0" applyBorder="0" applyAlignment="0" applyProtection="0"/>
  </cellStyleXfs>
  <cellXfs count="183">
    <xf numFmtId="0" fontId="0" fillId="0" borderId="0" xfId="0"/>
    <xf numFmtId="4" fontId="1" fillId="0" borderId="0" xfId="0" applyNumberFormat="1" applyFont="1"/>
    <xf numFmtId="0" fontId="1" fillId="0" borderId="0" xfId="0" applyFont="1"/>
    <xf numFmtId="0" fontId="5" fillId="0" borderId="0" xfId="0" applyFont="1"/>
    <xf numFmtId="0" fontId="1" fillId="0" borderId="0" xfId="0" applyFont="1" applyAlignment="1">
      <alignment horizontal="center"/>
    </xf>
    <xf numFmtId="0" fontId="5" fillId="0" borderId="0" xfId="0" applyFont="1" applyAlignment="1">
      <alignment horizontal="center"/>
    </xf>
    <xf numFmtId="10" fontId="5" fillId="0" borderId="0" xfId="0" applyNumberFormat="1" applyFont="1"/>
    <xf numFmtId="4" fontId="5" fillId="0" borderId="0" xfId="0" applyNumberFormat="1" applyFont="1"/>
    <xf numFmtId="164" fontId="1" fillId="0" borderId="0" xfId="0" applyNumberFormat="1" applyFont="1"/>
    <xf numFmtId="0" fontId="3" fillId="0" borderId="0" xfId="0" applyFont="1"/>
    <xf numFmtId="10" fontId="1" fillId="0" borderId="0" xfId="0" applyNumberFormat="1" applyFont="1"/>
    <xf numFmtId="4" fontId="3" fillId="0" borderId="0" xfId="0" applyNumberFormat="1" applyFont="1"/>
    <xf numFmtId="0" fontId="8" fillId="0" borderId="0" xfId="0" applyFont="1"/>
    <xf numFmtId="0" fontId="10" fillId="0" borderId="0" xfId="0" applyFont="1" applyAlignment="1">
      <alignment horizontal="center"/>
    </xf>
    <xf numFmtId="3" fontId="10" fillId="0" borderId="0" xfId="0" applyNumberFormat="1" applyFont="1" applyAlignment="1">
      <alignment horizontal="center"/>
    </xf>
    <xf numFmtId="0" fontId="11" fillId="0" borderId="0" xfId="0" applyFont="1" applyAlignment="1">
      <alignment horizontal="center"/>
    </xf>
    <xf numFmtId="164" fontId="10" fillId="0" borderId="0" xfId="0" applyNumberFormat="1" applyFont="1" applyAlignment="1">
      <alignment horizontal="center"/>
    </xf>
    <xf numFmtId="0" fontId="4" fillId="0" borderId="0" xfId="0" applyFont="1"/>
    <xf numFmtId="0" fontId="12" fillId="0" borderId="0" xfId="0" applyFont="1"/>
    <xf numFmtId="164" fontId="8" fillId="0" borderId="0" xfId="0" applyNumberFormat="1" applyFont="1" applyAlignment="1">
      <alignment horizontal="right"/>
    </xf>
    <xf numFmtId="164" fontId="8" fillId="0" borderId="0" xfId="0" applyNumberFormat="1" applyFont="1"/>
    <xf numFmtId="0" fontId="6" fillId="0" borderId="0" xfId="0" applyFont="1"/>
    <xf numFmtId="164" fontId="12" fillId="0" borderId="0" xfId="0" applyNumberFormat="1" applyFont="1"/>
    <xf numFmtId="164" fontId="6" fillId="0" borderId="0" xfId="0" applyNumberFormat="1" applyFont="1"/>
    <xf numFmtId="2" fontId="1" fillId="0" borderId="0" xfId="0" applyNumberFormat="1" applyFont="1"/>
    <xf numFmtId="0" fontId="5" fillId="3" borderId="0" xfId="0" applyFont="1" applyFill="1" applyAlignment="1">
      <alignment horizontal="centerContinuous"/>
    </xf>
    <xf numFmtId="0" fontId="15" fillId="0" borderId="0" xfId="0" applyFont="1"/>
    <xf numFmtId="0" fontId="15" fillId="3" borderId="0" xfId="0" applyFont="1" applyFill="1" applyAlignment="1">
      <alignment horizontal="centerContinuous"/>
    </xf>
    <xf numFmtId="0" fontId="17" fillId="3" borderId="0" xfId="0" applyFont="1" applyFill="1" applyAlignment="1">
      <alignment horizontal="centerContinuous"/>
    </xf>
    <xf numFmtId="0" fontId="1" fillId="0" borderId="1" xfId="0" quotePrefix="1" applyFont="1" applyBorder="1" applyAlignment="1">
      <alignment horizontal="right"/>
    </xf>
    <xf numFmtId="0" fontId="5" fillId="0" borderId="1" xfId="0" applyFont="1" applyBorder="1" applyAlignment="1">
      <alignment horizontal="right"/>
    </xf>
    <xf numFmtId="0" fontId="5" fillId="0" borderId="1" xfId="0" quotePrefix="1" applyFont="1" applyBorder="1" applyAlignment="1">
      <alignment horizontal="right"/>
    </xf>
    <xf numFmtId="4" fontId="1" fillId="0" borderId="1" xfId="0" applyNumberFormat="1" applyFont="1" applyBorder="1"/>
    <xf numFmtId="4" fontId="17" fillId="0" borderId="1" xfId="0" applyNumberFormat="1" applyFont="1" applyBorder="1"/>
    <xf numFmtId="4" fontId="20" fillId="0" borderId="1" xfId="0" applyNumberFormat="1" applyFont="1" applyBorder="1"/>
    <xf numFmtId="4" fontId="5" fillId="0" borderId="1" xfId="0" applyNumberFormat="1" applyFont="1" applyBorder="1"/>
    <xf numFmtId="4" fontId="1" fillId="0" borderId="1" xfId="0" applyNumberFormat="1" applyFont="1" applyBorder="1" applyAlignment="1">
      <alignment horizontal="right"/>
    </xf>
    <xf numFmtId="4" fontId="5" fillId="0" borderId="1" xfId="0" applyNumberFormat="1" applyFont="1" applyBorder="1" applyAlignment="1">
      <alignment horizontal="right"/>
    </xf>
    <xf numFmtId="4" fontId="2" fillId="0" borderId="1" xfId="0" applyNumberFormat="1" applyFont="1" applyBorder="1" applyAlignment="1">
      <alignment horizontal="right"/>
    </xf>
    <xf numFmtId="0" fontId="18" fillId="3" borderId="0" xfId="0" applyFont="1" applyFill="1" applyAlignment="1">
      <alignment horizontal="center"/>
    </xf>
    <xf numFmtId="4" fontId="17" fillId="3" borderId="1" xfId="0" applyNumberFormat="1" applyFont="1" applyFill="1" applyBorder="1" applyAlignment="1">
      <alignment horizontal="center"/>
    </xf>
    <xf numFmtId="0" fontId="5" fillId="3" borderId="0" xfId="0" applyFont="1" applyFill="1"/>
    <xf numFmtId="0" fontId="19" fillId="3" borderId="0" xfId="0" applyFont="1" applyFill="1" applyAlignment="1">
      <alignment horizontal="center"/>
    </xf>
    <xf numFmtId="0" fontId="15" fillId="3" borderId="0" xfId="0" applyFont="1" applyFill="1"/>
    <xf numFmtId="0" fontId="0" fillId="3" borderId="0" xfId="0" applyFill="1"/>
    <xf numFmtId="0" fontId="16" fillId="3" borderId="0" xfId="0" applyFont="1" applyFill="1"/>
    <xf numFmtId="1" fontId="18" fillId="3" borderId="0" xfId="0" applyNumberFormat="1" applyFont="1" applyFill="1" applyAlignment="1">
      <alignment horizontal="center"/>
    </xf>
    <xf numFmtId="0" fontId="16" fillId="3" borderId="0" xfId="0" quotePrefix="1" applyFont="1" applyFill="1"/>
    <xf numFmtId="0" fontId="16" fillId="3" borderId="2" xfId="0" applyFont="1" applyFill="1" applyBorder="1" applyAlignment="1">
      <alignment horizontal="left"/>
    </xf>
    <xf numFmtId="0" fontId="15" fillId="3" borderId="3" xfId="0" applyFont="1" applyFill="1" applyBorder="1"/>
    <xf numFmtId="0" fontId="5" fillId="3" borderId="3" xfId="0" applyFont="1" applyFill="1" applyBorder="1"/>
    <xf numFmtId="0" fontId="5" fillId="3" borderId="4" xfId="0" applyFont="1" applyFill="1" applyBorder="1"/>
    <xf numFmtId="0" fontId="16" fillId="3" borderId="5" xfId="0" applyFont="1" applyFill="1" applyBorder="1" applyAlignment="1">
      <alignment horizontal="center"/>
    </xf>
    <xf numFmtId="0" fontId="15" fillId="3" borderId="1" xfId="0" applyFont="1" applyFill="1" applyBorder="1"/>
    <xf numFmtId="0" fontId="5" fillId="3" borderId="1" xfId="0" applyFont="1" applyFill="1" applyBorder="1"/>
    <xf numFmtId="0" fontId="5" fillId="3" borderId="6" xfId="0" applyFont="1" applyFill="1" applyBorder="1"/>
    <xf numFmtId="0" fontId="15" fillId="3" borderId="8" xfId="0" applyFont="1" applyFill="1" applyBorder="1"/>
    <xf numFmtId="0" fontId="5" fillId="3" borderId="8" xfId="0" applyFont="1" applyFill="1" applyBorder="1"/>
    <xf numFmtId="0" fontId="5" fillId="3" borderId="9" xfId="0" applyFont="1" applyFill="1" applyBorder="1"/>
    <xf numFmtId="9" fontId="1" fillId="0" borderId="11" xfId="1" applyFont="1" applyFill="1" applyBorder="1"/>
    <xf numFmtId="3" fontId="1" fillId="0" borderId="11" xfId="0" applyNumberFormat="1" applyFont="1" applyBorder="1"/>
    <xf numFmtId="3" fontId="1" fillId="0" borderId="12" xfId="0" applyNumberFormat="1" applyFont="1" applyBorder="1"/>
    <xf numFmtId="0" fontId="20" fillId="3" borderId="0" xfId="0" applyFont="1" applyFill="1" applyAlignment="1">
      <alignment wrapText="1"/>
    </xf>
    <xf numFmtId="0" fontId="15" fillId="3" borderId="0" xfId="0" applyFont="1" applyFill="1" applyAlignment="1">
      <alignment wrapText="1"/>
    </xf>
    <xf numFmtId="1" fontId="18" fillId="3" borderId="0" xfId="0" applyNumberFormat="1" applyFont="1" applyFill="1" applyAlignment="1">
      <alignment horizontal="center" vertical="top"/>
    </xf>
    <xf numFmtId="0" fontId="1" fillId="0" borderId="1" xfId="0" applyFont="1" applyBorder="1" applyAlignment="1">
      <alignment horizontal="right"/>
    </xf>
    <xf numFmtId="0" fontId="1" fillId="0" borderId="1" xfId="0" applyFont="1" applyBorder="1" applyAlignment="1">
      <alignment horizontal="center"/>
    </xf>
    <xf numFmtId="0" fontId="17" fillId="3" borderId="1" xfId="0" applyFont="1" applyFill="1" applyBorder="1" applyAlignment="1">
      <alignment horizontal="center"/>
    </xf>
    <xf numFmtId="0" fontId="5" fillId="0" borderId="1" xfId="0" applyFont="1" applyBorder="1"/>
    <xf numFmtId="3" fontId="22" fillId="0" borderId="0" xfId="0" quotePrefix="1" applyNumberFormat="1" applyFont="1" applyAlignment="1">
      <alignment horizontal="center"/>
    </xf>
    <xf numFmtId="3" fontId="22" fillId="0" borderId="0" xfId="0" applyNumberFormat="1" applyFont="1" applyAlignment="1">
      <alignment horizontal="center"/>
    </xf>
    <xf numFmtId="9" fontId="10" fillId="0" borderId="0" xfId="1" applyFont="1" applyAlignment="1">
      <alignment horizontal="center"/>
    </xf>
    <xf numFmtId="0" fontId="1" fillId="3" borderId="0" xfId="0" applyFont="1" applyFill="1"/>
    <xf numFmtId="0" fontId="1" fillId="3" borderId="0" xfId="0" quotePrefix="1" applyFont="1" applyFill="1"/>
    <xf numFmtId="0" fontId="23" fillId="3" borderId="0" xfId="2" applyFont="1" applyFill="1"/>
    <xf numFmtId="0" fontId="16" fillId="3" borderId="7" xfId="0" applyFont="1" applyFill="1" applyBorder="1" applyAlignment="1">
      <alignment horizontal="center"/>
    </xf>
    <xf numFmtId="4" fontId="1" fillId="0" borderId="8" xfId="0" applyNumberFormat="1" applyFont="1" applyBorder="1"/>
    <xf numFmtId="4" fontId="5" fillId="0" borderId="8" xfId="0" applyNumberFormat="1" applyFont="1" applyBorder="1"/>
    <xf numFmtId="0" fontId="1" fillId="0" borderId="1" xfId="0" quotePrefix="1" applyFont="1" applyBorder="1"/>
    <xf numFmtId="10" fontId="5" fillId="0" borderId="1" xfId="0" applyNumberFormat="1" applyFont="1" applyBorder="1"/>
    <xf numFmtId="0" fontId="1" fillId="0" borderId="1" xfId="0" applyFont="1" applyBorder="1"/>
    <xf numFmtId="10" fontId="1" fillId="0" borderId="1" xfId="0" applyNumberFormat="1" applyFont="1" applyBorder="1"/>
    <xf numFmtId="0" fontId="2" fillId="0" borderId="1" xfId="0" applyFont="1" applyBorder="1"/>
    <xf numFmtId="164" fontId="1" fillId="0" borderId="1" xfId="0" applyNumberFormat="1" applyFont="1" applyBorder="1" applyAlignment="1">
      <alignment horizontal="right"/>
    </xf>
    <xf numFmtId="4" fontId="2" fillId="0" borderId="1" xfId="0" applyNumberFormat="1" applyFont="1" applyBorder="1"/>
    <xf numFmtId="4" fontId="7" fillId="0" borderId="1" xfId="0" applyNumberFormat="1" applyFont="1" applyBorder="1"/>
    <xf numFmtId="0" fontId="5" fillId="0" borderId="0" xfId="0" applyFont="1" applyAlignment="1">
      <alignment vertical="top"/>
    </xf>
    <xf numFmtId="4" fontId="1" fillId="0" borderId="10" xfId="0" applyNumberFormat="1" applyFont="1" applyBorder="1" applyAlignment="1">
      <alignment horizontal="right"/>
    </xf>
    <xf numFmtId="4" fontId="1" fillId="0" borderId="11" xfId="0" applyNumberFormat="1" applyFont="1" applyBorder="1" applyAlignment="1">
      <alignment horizontal="right"/>
    </xf>
    <xf numFmtId="0" fontId="27" fillId="3" borderId="0" xfId="0" applyFont="1" applyFill="1" applyAlignment="1">
      <alignment horizontal="right"/>
    </xf>
    <xf numFmtId="0" fontId="1" fillId="3" borderId="1" xfId="0" applyFont="1" applyFill="1" applyBorder="1"/>
    <xf numFmtId="0" fontId="9" fillId="3" borderId="1" xfId="0" applyFont="1" applyFill="1" applyBorder="1" applyAlignment="1">
      <alignment vertical="top" wrapText="1"/>
    </xf>
    <xf numFmtId="0" fontId="15" fillId="3" borderId="1" xfId="0" applyFont="1" applyFill="1" applyBorder="1" applyAlignment="1">
      <alignment vertical="top"/>
    </xf>
    <xf numFmtId="0" fontId="1" fillId="3" borderId="1" xfId="0" applyFont="1" applyFill="1" applyBorder="1" applyAlignment="1">
      <alignment vertical="top"/>
    </xf>
    <xf numFmtId="0" fontId="5" fillId="3" borderId="1" xfId="0" applyFont="1" applyFill="1" applyBorder="1" applyAlignment="1">
      <alignment vertical="top"/>
    </xf>
    <xf numFmtId="0" fontId="27" fillId="3" borderId="1" xfId="0" applyFont="1" applyFill="1" applyBorder="1" applyAlignment="1">
      <alignment vertical="top" wrapText="1"/>
    </xf>
    <xf numFmtId="0" fontId="3" fillId="3" borderId="1" xfId="0" applyFont="1" applyFill="1" applyBorder="1" applyAlignment="1">
      <alignment vertical="top"/>
    </xf>
    <xf numFmtId="0" fontId="9" fillId="3" borderId="1" xfId="0" applyFont="1" applyFill="1" applyBorder="1" applyAlignment="1">
      <alignment vertical="top"/>
    </xf>
    <xf numFmtId="0" fontId="0" fillId="3" borderId="1" xfId="0" applyFill="1" applyBorder="1" applyAlignment="1">
      <alignment vertical="top" wrapText="1"/>
    </xf>
    <xf numFmtId="0" fontId="0" fillId="3" borderId="1" xfId="0" applyFill="1" applyBorder="1" applyAlignment="1">
      <alignment vertical="top"/>
    </xf>
    <xf numFmtId="0" fontId="9" fillId="3" borderId="1" xfId="0" quotePrefix="1" applyFont="1" applyFill="1" applyBorder="1" applyAlignment="1">
      <alignment vertical="top"/>
    </xf>
    <xf numFmtId="0" fontId="0" fillId="3" borderId="1" xfId="0" applyFill="1" applyBorder="1"/>
    <xf numFmtId="0" fontId="7" fillId="0" borderId="1" xfId="0" applyFont="1" applyBorder="1" applyAlignment="1">
      <alignment horizontal="right"/>
    </xf>
    <xf numFmtId="0" fontId="9" fillId="0" borderId="1" xfId="0" applyFont="1" applyBorder="1" applyAlignment="1">
      <alignment horizontal="center" vertical="top"/>
    </xf>
    <xf numFmtId="0" fontId="9" fillId="0" borderId="1" xfId="0" applyFont="1" applyBorder="1" applyAlignment="1">
      <alignment vertical="top"/>
    </xf>
    <xf numFmtId="0" fontId="1" fillId="0" borderId="1" xfId="0" applyFont="1" applyBorder="1" applyAlignment="1">
      <alignment vertical="top"/>
    </xf>
    <xf numFmtId="0" fontId="5" fillId="0" borderId="1" xfId="0" applyFont="1" applyBorder="1" applyAlignment="1">
      <alignment vertical="top"/>
    </xf>
    <xf numFmtId="0" fontId="1" fillId="0" borderId="1" xfId="0" applyFont="1" applyBorder="1" applyAlignment="1">
      <alignment horizontal="center" vertical="top"/>
    </xf>
    <xf numFmtId="0" fontId="3" fillId="0" borderId="1" xfId="0" applyFont="1" applyBorder="1" applyAlignment="1">
      <alignment horizontal="center" vertical="top"/>
    </xf>
    <xf numFmtId="0" fontId="5" fillId="0" borderId="1" xfId="0" applyFont="1" applyBorder="1" applyAlignment="1">
      <alignment horizontal="center" vertical="top"/>
    </xf>
    <xf numFmtId="0" fontId="5" fillId="0" borderId="0" xfId="0" applyFont="1" applyAlignment="1">
      <alignment vertical="center"/>
    </xf>
    <xf numFmtId="4" fontId="1" fillId="0" borderId="0" xfId="0" applyNumberFormat="1" applyFont="1" applyAlignment="1">
      <alignment vertical="center"/>
    </xf>
    <xf numFmtId="4" fontId="2" fillId="0" borderId="1" xfId="0" quotePrefix="1" applyNumberFormat="1" applyFont="1" applyBorder="1" applyAlignment="1">
      <alignment horizontal="right"/>
    </xf>
    <xf numFmtId="0" fontId="1" fillId="3" borderId="0" xfId="0" applyFont="1" applyFill="1" applyAlignment="1">
      <alignment horizontal="center"/>
    </xf>
    <xf numFmtId="0" fontId="3" fillId="3" borderId="0" xfId="0" applyFont="1" applyFill="1" applyAlignment="1">
      <alignment horizontal="center"/>
    </xf>
    <xf numFmtId="0" fontId="0" fillId="0" borderId="1" xfId="0" applyBorder="1"/>
    <xf numFmtId="0" fontId="3" fillId="0" borderId="1" xfId="0" applyFont="1" applyBorder="1"/>
    <xf numFmtId="0" fontId="2" fillId="0" borderId="1" xfId="0" quotePrefix="1" applyFont="1" applyBorder="1"/>
    <xf numFmtId="0" fontId="27" fillId="3" borderId="1" xfId="0" applyFont="1" applyFill="1" applyBorder="1"/>
    <xf numFmtId="0" fontId="18" fillId="3" borderId="1" xfId="0" applyFont="1" applyFill="1" applyBorder="1" applyAlignment="1">
      <alignment horizontal="center"/>
    </xf>
    <xf numFmtId="0" fontId="2" fillId="0" borderId="1" xfId="0" applyFont="1" applyBorder="1" applyAlignment="1">
      <alignment horizontal="right"/>
    </xf>
    <xf numFmtId="0" fontId="19" fillId="3" borderId="1" xfId="0" applyFont="1" applyFill="1" applyBorder="1" applyAlignment="1">
      <alignment horizontal="center"/>
    </xf>
    <xf numFmtId="0" fontId="1" fillId="3" borderId="1" xfId="0" applyFont="1" applyFill="1" applyBorder="1" applyAlignment="1">
      <alignment horizontal="center"/>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43" fontId="1" fillId="0" borderId="1" xfId="3" applyFont="1" applyBorder="1"/>
    <xf numFmtId="0" fontId="7" fillId="0" borderId="1" xfId="0" applyFont="1" applyBorder="1"/>
    <xf numFmtId="0" fontId="1" fillId="3" borderId="1" xfId="0" applyFont="1" applyFill="1" applyBorder="1" applyAlignment="1">
      <alignment horizontal="center" vertical="center"/>
    </xf>
    <xf numFmtId="164" fontId="1" fillId="0" borderId="1" xfId="0" applyNumberFormat="1" applyFont="1" applyBorder="1"/>
    <xf numFmtId="10" fontId="1" fillId="0" borderId="1" xfId="0" applyNumberFormat="1" applyFont="1" applyBorder="1" applyAlignment="1">
      <alignment horizontal="right"/>
    </xf>
    <xf numFmtId="3" fontId="3" fillId="3" borderId="1" xfId="0" applyNumberFormat="1" applyFont="1" applyFill="1" applyBorder="1" applyAlignment="1">
      <alignment horizontal="center"/>
    </xf>
    <xf numFmtId="4" fontId="3" fillId="3" borderId="1" xfId="0" applyNumberFormat="1" applyFont="1" applyFill="1" applyBorder="1" applyAlignment="1">
      <alignment horizontal="center"/>
    </xf>
    <xf numFmtId="164" fontId="3" fillId="3" borderId="1" xfId="0" applyNumberFormat="1" applyFont="1" applyFill="1" applyBorder="1" applyAlignment="1">
      <alignment horizontal="center"/>
    </xf>
    <xf numFmtId="4" fontId="3" fillId="3" borderId="1" xfId="0" applyNumberFormat="1" applyFont="1" applyFill="1" applyBorder="1" applyAlignment="1">
      <alignment horizontal="center" vertical="center"/>
    </xf>
    <xf numFmtId="0" fontId="9" fillId="3" borderId="1" xfId="0" applyFont="1" applyFill="1" applyBorder="1" applyAlignment="1">
      <alignment horizontal="center" vertical="top"/>
    </xf>
    <xf numFmtId="0" fontId="3" fillId="3" borderId="1" xfId="0" applyFont="1" applyFill="1" applyBorder="1" applyAlignment="1">
      <alignment horizontal="center" vertical="top"/>
    </xf>
    <xf numFmtId="4" fontId="1" fillId="0" borderId="1" xfId="0" quotePrefix="1" applyNumberFormat="1" applyFont="1" applyBorder="1" applyAlignment="1">
      <alignment horizontal="right"/>
    </xf>
    <xf numFmtId="4" fontId="17" fillId="0" borderId="1" xfId="0" quotePrefix="1" applyNumberFormat="1" applyFont="1" applyBorder="1" applyAlignment="1">
      <alignment horizontal="right"/>
    </xf>
    <xf numFmtId="0" fontId="20" fillId="0" borderId="1" xfId="0" applyFont="1" applyBorder="1" applyAlignment="1">
      <alignment horizontal="right"/>
    </xf>
    <xf numFmtId="0" fontId="16" fillId="0" borderId="1" xfId="0" quotePrefix="1" applyFont="1" applyBorder="1"/>
    <xf numFmtId="10" fontId="3" fillId="3" borderId="1" xfId="0" applyNumberFormat="1" applyFont="1" applyFill="1" applyBorder="1" applyAlignment="1">
      <alignment horizontal="center"/>
    </xf>
    <xf numFmtId="9" fontId="3" fillId="3" borderId="1" xfId="0" applyNumberFormat="1" applyFont="1" applyFill="1" applyBorder="1" applyAlignment="1">
      <alignment horizontal="center"/>
    </xf>
    <xf numFmtId="9" fontId="1" fillId="0" borderId="1" xfId="0" applyNumberFormat="1" applyFont="1" applyBorder="1" applyAlignment="1">
      <alignment horizontal="right"/>
    </xf>
    <xf numFmtId="0" fontId="2" fillId="3" borderId="1" xfId="0" applyFont="1" applyFill="1" applyBorder="1"/>
    <xf numFmtId="4" fontId="2" fillId="3" borderId="1" xfId="0" applyNumberFormat="1" applyFont="1" applyFill="1" applyBorder="1"/>
    <xf numFmtId="4" fontId="7" fillId="3" borderId="1" xfId="0" applyNumberFormat="1" applyFont="1" applyFill="1" applyBorder="1"/>
    <xf numFmtId="0" fontId="5" fillId="3" borderId="1" xfId="0" applyFont="1" applyFill="1" applyBorder="1" applyAlignment="1">
      <alignment horizontal="center" vertical="top"/>
    </xf>
    <xf numFmtId="0" fontId="9" fillId="3" borderId="1" xfId="0" applyFont="1" applyFill="1" applyBorder="1" applyAlignment="1">
      <alignment horizontal="center" vertical="top" wrapText="1"/>
    </xf>
    <xf numFmtId="4" fontId="1" fillId="0" borderId="8" xfId="0" applyNumberFormat="1" applyFont="1" applyBorder="1" applyAlignment="1">
      <alignment horizontal="right"/>
    </xf>
    <xf numFmtId="4" fontId="5" fillId="0" borderId="8" xfId="0" applyNumberFormat="1" applyFont="1" applyBorder="1" applyAlignment="1">
      <alignment horizontal="right"/>
    </xf>
    <xf numFmtId="0" fontId="5" fillId="3" borderId="0" xfId="0" applyFont="1" applyFill="1" applyAlignment="1">
      <alignment vertical="center"/>
    </xf>
    <xf numFmtId="0" fontId="5" fillId="3" borderId="0" xfId="0" applyFont="1" applyFill="1" applyAlignment="1">
      <alignment horizontal="center"/>
    </xf>
    <xf numFmtId="0" fontId="2" fillId="3" borderId="0" xfId="0" applyFont="1" applyFill="1" applyAlignment="1">
      <alignment horizontal="centerContinuous"/>
    </xf>
    <xf numFmtId="4" fontId="1" fillId="0" borderId="11" xfId="0" applyNumberFormat="1" applyFont="1" applyBorder="1"/>
    <xf numFmtId="0" fontId="5" fillId="0" borderId="0" xfId="0" applyFont="1" applyAlignment="1">
      <alignment horizontal="right" vertical="center"/>
    </xf>
    <xf numFmtId="0" fontId="9" fillId="3" borderId="0" xfId="0" applyFont="1" applyFill="1" applyAlignment="1">
      <alignment vertical="top" wrapText="1"/>
    </xf>
    <xf numFmtId="0" fontId="21" fillId="3" borderId="0" xfId="0" applyFont="1" applyFill="1" applyAlignment="1">
      <alignment vertical="top" wrapText="1"/>
    </xf>
    <xf numFmtId="0" fontId="18" fillId="3" borderId="0" xfId="0" applyFont="1" applyFill="1" applyAlignment="1">
      <alignment horizontal="left" vertical="top" wrapText="1"/>
    </xf>
    <xf numFmtId="0" fontId="0" fillId="3" borderId="0" xfId="0" applyFill="1" applyAlignment="1">
      <alignment horizontal="left" vertical="top"/>
    </xf>
    <xf numFmtId="0" fontId="19" fillId="3" borderId="0" xfId="0" applyFont="1" applyFill="1" applyAlignment="1">
      <alignment vertical="top" wrapText="1"/>
    </xf>
    <xf numFmtId="0" fontId="0" fillId="3" borderId="0" xfId="0" applyFill="1" applyAlignment="1">
      <alignment vertical="top"/>
    </xf>
    <xf numFmtId="0" fontId="3" fillId="3" borderId="0" xfId="0" applyFont="1" applyFill="1" applyAlignment="1">
      <alignment vertical="top" wrapText="1"/>
    </xf>
    <xf numFmtId="0" fontId="0" fillId="0" borderId="0" xfId="0"/>
    <xf numFmtId="0" fontId="17" fillId="4" borderId="1" xfId="0" applyFont="1" applyFill="1" applyBorder="1" applyAlignment="1">
      <alignment horizontal="center"/>
    </xf>
    <xf numFmtId="0" fontId="5" fillId="3" borderId="1" xfId="0" applyFont="1" applyFill="1" applyBorder="1"/>
    <xf numFmtId="0" fontId="2" fillId="4" borderId="1" xfId="0" applyFont="1" applyFill="1" applyBorder="1" applyAlignment="1">
      <alignment horizontal="center"/>
    </xf>
    <xf numFmtId="0" fontId="9" fillId="3" borderId="1" xfId="0" applyFont="1" applyFill="1" applyBorder="1" applyAlignment="1">
      <alignment vertical="top" wrapText="1"/>
    </xf>
    <xf numFmtId="0" fontId="21" fillId="3" borderId="1" xfId="0" applyFont="1" applyFill="1" applyBorder="1" applyAlignment="1">
      <alignment vertical="top" wrapText="1"/>
    </xf>
    <xf numFmtId="0" fontId="2" fillId="4" borderId="1" xfId="0" applyFont="1" applyFill="1" applyBorder="1" applyAlignment="1">
      <alignment horizontal="left" vertical="center" wrapText="1"/>
    </xf>
    <xf numFmtId="0" fontId="0" fillId="3" borderId="1" xfId="0" applyFill="1" applyBorder="1" applyAlignment="1">
      <alignment horizontal="left" vertical="center" wrapText="1"/>
    </xf>
    <xf numFmtId="0" fontId="2" fillId="4" borderId="1" xfId="0" applyFont="1" applyFill="1" applyBorder="1" applyAlignment="1">
      <alignment vertical="center" wrapText="1"/>
    </xf>
    <xf numFmtId="0" fontId="0" fillId="3" borderId="1" xfId="0" applyFill="1" applyBorder="1" applyAlignment="1">
      <alignment vertical="center" wrapText="1"/>
    </xf>
    <xf numFmtId="0" fontId="0" fillId="3" borderId="1" xfId="0" applyFill="1" applyBorder="1" applyAlignment="1">
      <alignment vertical="center"/>
    </xf>
    <xf numFmtId="0" fontId="26" fillId="3" borderId="1" xfId="0" applyFont="1" applyFill="1" applyBorder="1" applyAlignment="1">
      <alignment wrapText="1"/>
    </xf>
    <xf numFmtId="0" fontId="21" fillId="3" borderId="1" xfId="0" applyFont="1" applyFill="1" applyBorder="1" applyAlignment="1">
      <alignment wrapText="1"/>
    </xf>
    <xf numFmtId="0" fontId="0" fillId="3" borderId="1" xfId="0" applyFill="1" applyBorder="1" applyAlignment="1">
      <alignment vertical="top"/>
    </xf>
    <xf numFmtId="0" fontId="26" fillId="3" borderId="1" xfId="0" applyFont="1" applyFill="1" applyBorder="1" applyAlignment="1">
      <alignment vertical="top" wrapText="1"/>
    </xf>
    <xf numFmtId="0" fontId="0" fillId="3" borderId="1" xfId="0" applyFill="1" applyBorder="1" applyAlignment="1">
      <alignment vertical="top" wrapText="1"/>
    </xf>
    <xf numFmtId="0" fontId="27" fillId="3" borderId="1" xfId="0" applyFont="1" applyFill="1" applyBorder="1" applyAlignment="1">
      <alignment vertical="top" wrapText="1"/>
    </xf>
    <xf numFmtId="0" fontId="3" fillId="3" borderId="1" xfId="0" applyFont="1" applyFill="1" applyBorder="1" applyAlignment="1">
      <alignment vertical="top" wrapText="1"/>
    </xf>
    <xf numFmtId="0" fontId="2" fillId="2" borderId="1" xfId="0" applyFont="1" applyFill="1" applyBorder="1" applyAlignment="1">
      <alignment vertical="center" wrapText="1"/>
    </xf>
    <xf numFmtId="0" fontId="0" fillId="0" borderId="1" xfId="0" applyBorder="1" applyAlignment="1">
      <alignment vertical="center" wrapText="1"/>
    </xf>
    <xf numFmtId="0" fontId="27" fillId="3" borderId="1" xfId="0" quotePrefix="1" applyFont="1" applyFill="1" applyBorder="1" applyAlignment="1">
      <alignment vertical="top" wrapText="1"/>
    </xf>
  </cellXfs>
  <cellStyles count="4">
    <cellStyle name="Hyperlink" xfId="2" builtinId="8"/>
    <cellStyle name="Komma" xfId="3" builtinId="3"/>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2D5A8-5D23-40CB-9A90-FD52EBA7E727}">
  <dimension ref="A1:H42"/>
  <sheetViews>
    <sheetView workbookViewId="0">
      <selection activeCell="G18" sqref="G18"/>
    </sheetView>
  </sheetViews>
  <sheetFormatPr defaultRowHeight="13.8" x14ac:dyDescent="0.3"/>
  <cols>
    <col min="1" max="1" width="9.6640625" style="26" customWidth="1"/>
    <col min="2" max="2" width="68.6640625" style="26" customWidth="1"/>
    <col min="3" max="3" width="21.33203125" customWidth="1"/>
    <col min="4" max="4" width="27.5546875" customWidth="1"/>
    <col min="5" max="5" width="5.44140625" customWidth="1"/>
  </cols>
  <sheetData>
    <row r="1" spans="1:8" x14ac:dyDescent="0.3">
      <c r="A1" s="28" t="s">
        <v>0</v>
      </c>
      <c r="B1" s="27"/>
      <c r="C1" s="25"/>
      <c r="D1" s="25"/>
      <c r="E1" s="41"/>
      <c r="F1" s="3"/>
      <c r="G1" s="3"/>
      <c r="H1" s="3"/>
    </row>
    <row r="2" spans="1:8" x14ac:dyDescent="0.3">
      <c r="A2" s="152" t="s">
        <v>191</v>
      </c>
      <c r="B2" s="27"/>
      <c r="C2" s="25"/>
      <c r="D2" s="25"/>
      <c r="E2" s="41"/>
      <c r="F2" s="3"/>
      <c r="G2" s="3"/>
      <c r="H2" s="3"/>
    </row>
    <row r="3" spans="1:8" x14ac:dyDescent="0.3">
      <c r="A3" s="152" t="s">
        <v>192</v>
      </c>
      <c r="B3" s="27"/>
      <c r="C3" s="25"/>
      <c r="D3" s="25"/>
      <c r="E3" s="41"/>
      <c r="F3" s="3"/>
      <c r="G3" s="3"/>
      <c r="H3" s="3"/>
    </row>
    <row r="4" spans="1:8" x14ac:dyDescent="0.3">
      <c r="A4" s="67"/>
      <c r="B4" s="53"/>
      <c r="C4" s="54"/>
      <c r="D4" s="54"/>
      <c r="E4" s="54"/>
      <c r="F4" s="3"/>
      <c r="G4" s="3"/>
      <c r="H4" s="3"/>
    </row>
    <row r="5" spans="1:8" x14ac:dyDescent="0.3">
      <c r="A5" s="48" t="s">
        <v>1</v>
      </c>
      <c r="B5" s="49"/>
      <c r="C5" s="50"/>
      <c r="D5" s="50"/>
      <c r="E5" s="51"/>
      <c r="F5" s="68"/>
      <c r="G5" s="3"/>
      <c r="H5" s="3"/>
    </row>
    <row r="6" spans="1:8" x14ac:dyDescent="0.3">
      <c r="A6" s="52" t="s">
        <v>2</v>
      </c>
      <c r="B6" s="53" t="s">
        <v>3</v>
      </c>
      <c r="C6" s="54"/>
      <c r="D6" s="54"/>
      <c r="E6" s="55"/>
      <c r="F6" s="68"/>
      <c r="G6" s="3"/>
      <c r="H6" s="3"/>
    </row>
    <row r="7" spans="1:8" x14ac:dyDescent="0.3">
      <c r="A7" s="52" t="s">
        <v>4</v>
      </c>
      <c r="B7" s="54" t="s">
        <v>171</v>
      </c>
      <c r="C7" s="54"/>
      <c r="D7" s="54"/>
      <c r="E7" s="55"/>
      <c r="F7" s="68"/>
      <c r="G7" s="3"/>
      <c r="H7" s="3"/>
    </row>
    <row r="8" spans="1:8" x14ac:dyDescent="0.3">
      <c r="A8" s="75" t="s">
        <v>5</v>
      </c>
      <c r="B8" s="56" t="s">
        <v>6</v>
      </c>
      <c r="C8" s="57"/>
      <c r="D8" s="57"/>
      <c r="E8" s="58"/>
      <c r="F8" s="68"/>
      <c r="G8" s="3"/>
      <c r="H8" s="3"/>
    </row>
    <row r="9" spans="1:8" x14ac:dyDescent="0.3">
      <c r="A9" s="67"/>
      <c r="B9" s="40"/>
      <c r="C9" s="54"/>
      <c r="D9" s="54"/>
      <c r="E9" s="54"/>
      <c r="F9" s="3"/>
      <c r="G9" s="3"/>
      <c r="H9" s="3"/>
    </row>
    <row r="10" spans="1:8" x14ac:dyDescent="0.3">
      <c r="A10" s="39" t="s">
        <v>7</v>
      </c>
      <c r="B10" s="40"/>
      <c r="C10" s="41"/>
      <c r="D10" s="89" t="s">
        <v>8</v>
      </c>
      <c r="E10" s="41"/>
      <c r="F10" s="3"/>
      <c r="G10" s="3"/>
      <c r="H10" s="3"/>
    </row>
    <row r="11" spans="1:8" x14ac:dyDescent="0.3">
      <c r="A11" s="42" t="s">
        <v>9</v>
      </c>
      <c r="B11" s="43"/>
      <c r="C11" s="44"/>
      <c r="D11" s="89" t="s">
        <v>10</v>
      </c>
      <c r="E11" s="44"/>
    </row>
    <row r="12" spans="1:8" x14ac:dyDescent="0.3">
      <c r="A12" s="39"/>
      <c r="B12" s="45" t="s">
        <v>11</v>
      </c>
      <c r="C12" s="41"/>
      <c r="D12" s="87"/>
      <c r="E12" s="44"/>
    </row>
    <row r="13" spans="1:8" x14ac:dyDescent="0.3">
      <c r="A13" s="39"/>
      <c r="B13" s="45" t="s">
        <v>12</v>
      </c>
      <c r="C13" s="41"/>
      <c r="D13" s="88"/>
      <c r="E13" s="44"/>
    </row>
    <row r="14" spans="1:8" x14ac:dyDescent="0.3">
      <c r="A14" s="46">
        <v>1</v>
      </c>
      <c r="B14" s="45" t="s">
        <v>13</v>
      </c>
      <c r="C14" s="43" t="s">
        <v>14</v>
      </c>
      <c r="D14" s="59"/>
      <c r="E14" s="44"/>
    </row>
    <row r="15" spans="1:8" x14ac:dyDescent="0.3">
      <c r="A15" s="46">
        <v>2</v>
      </c>
      <c r="B15" s="45" t="s">
        <v>16</v>
      </c>
      <c r="C15" s="41" t="s">
        <v>15</v>
      </c>
      <c r="D15" s="60"/>
      <c r="E15" s="44"/>
    </row>
    <row r="16" spans="1:8" x14ac:dyDescent="0.3">
      <c r="A16" s="46">
        <v>3</v>
      </c>
      <c r="B16" s="45" t="s">
        <v>17</v>
      </c>
      <c r="C16" s="41" t="s">
        <v>15</v>
      </c>
      <c r="D16" s="60"/>
      <c r="E16" s="44"/>
    </row>
    <row r="17" spans="1:6" x14ac:dyDescent="0.3">
      <c r="A17" s="46">
        <v>4</v>
      </c>
      <c r="B17" s="47" t="s">
        <v>18</v>
      </c>
      <c r="C17" s="41" t="s">
        <v>15</v>
      </c>
      <c r="D17" s="60"/>
      <c r="E17" s="44"/>
    </row>
    <row r="18" spans="1:6" x14ac:dyDescent="0.3">
      <c r="A18" s="46">
        <v>5</v>
      </c>
      <c r="B18" s="45" t="s">
        <v>19</v>
      </c>
      <c r="C18" s="41" t="s">
        <v>20</v>
      </c>
      <c r="D18" s="60"/>
      <c r="E18" s="44"/>
    </row>
    <row r="19" spans="1:6" x14ac:dyDescent="0.3">
      <c r="A19" s="46">
        <v>6</v>
      </c>
      <c r="B19" s="72" t="s">
        <v>115</v>
      </c>
      <c r="C19" s="41" t="s">
        <v>15</v>
      </c>
      <c r="D19" s="60"/>
      <c r="E19" s="44"/>
    </row>
    <row r="20" spans="1:6" x14ac:dyDescent="0.3">
      <c r="A20" s="46">
        <v>7</v>
      </c>
      <c r="B20" s="73" t="s">
        <v>124</v>
      </c>
      <c r="C20" s="41" t="s">
        <v>116</v>
      </c>
      <c r="D20" s="60"/>
      <c r="E20" s="44"/>
    </row>
    <row r="21" spans="1:6" x14ac:dyDescent="0.3">
      <c r="A21" s="46">
        <v>8</v>
      </c>
      <c r="B21" s="73" t="s">
        <v>123</v>
      </c>
      <c r="C21" s="41" t="s">
        <v>116</v>
      </c>
      <c r="D21" s="60"/>
      <c r="E21" s="44"/>
    </row>
    <row r="22" spans="1:6" x14ac:dyDescent="0.3">
      <c r="A22" s="46">
        <v>9</v>
      </c>
      <c r="B22" s="72" t="s">
        <v>193</v>
      </c>
      <c r="C22" s="74" t="s">
        <v>118</v>
      </c>
      <c r="D22" s="60"/>
      <c r="E22" s="44"/>
    </row>
    <row r="23" spans="1:6" x14ac:dyDescent="0.3">
      <c r="A23" s="46">
        <v>10</v>
      </c>
      <c r="B23" s="45" t="s">
        <v>21</v>
      </c>
      <c r="C23" s="41" t="s">
        <v>15</v>
      </c>
      <c r="D23" s="60"/>
      <c r="E23" s="44"/>
    </row>
    <row r="24" spans="1:6" x14ac:dyDescent="0.3">
      <c r="A24" s="46">
        <v>11</v>
      </c>
      <c r="B24" s="72" t="s">
        <v>126</v>
      </c>
      <c r="C24" s="41" t="s">
        <v>15</v>
      </c>
      <c r="D24" s="60"/>
      <c r="E24" s="44"/>
    </row>
    <row r="25" spans="1:6" x14ac:dyDescent="0.3">
      <c r="A25" s="46">
        <v>12</v>
      </c>
      <c r="B25" s="72" t="s">
        <v>150</v>
      </c>
      <c r="C25" s="41" t="s">
        <v>22</v>
      </c>
      <c r="D25" s="153"/>
      <c r="E25" s="44"/>
    </row>
    <row r="26" spans="1:6" x14ac:dyDescent="0.3">
      <c r="A26" s="46">
        <v>13</v>
      </c>
      <c r="B26" s="45" t="s">
        <v>23</v>
      </c>
      <c r="C26" s="41" t="s">
        <v>22</v>
      </c>
      <c r="D26" s="61"/>
      <c r="E26" s="44"/>
    </row>
    <row r="27" spans="1:6" x14ac:dyDescent="0.3">
      <c r="A27" s="43"/>
      <c r="B27" s="43"/>
      <c r="C27" s="44"/>
      <c r="D27" s="44"/>
      <c r="E27" s="44"/>
    </row>
    <row r="28" spans="1:6" x14ac:dyDescent="0.3">
      <c r="A28" s="43"/>
      <c r="B28" s="62" t="s">
        <v>24</v>
      </c>
      <c r="C28" s="44"/>
      <c r="D28" s="44"/>
      <c r="E28" s="44"/>
    </row>
    <row r="29" spans="1:6" x14ac:dyDescent="0.3">
      <c r="A29" s="43"/>
      <c r="B29" s="63"/>
      <c r="C29" s="44"/>
      <c r="D29" s="44"/>
      <c r="E29" s="44"/>
      <c r="F29" s="3"/>
    </row>
    <row r="30" spans="1:6" ht="30" customHeight="1" x14ac:dyDescent="0.3">
      <c r="A30" s="64">
        <v>1</v>
      </c>
      <c r="B30" s="157" t="s">
        <v>25</v>
      </c>
      <c r="C30" s="158"/>
      <c r="D30" s="158"/>
      <c r="E30" s="44"/>
    </row>
    <row r="31" spans="1:6" ht="29.4" customHeight="1" x14ac:dyDescent="0.3">
      <c r="A31" s="64">
        <v>2</v>
      </c>
      <c r="B31" s="159" t="s">
        <v>26</v>
      </c>
      <c r="C31" s="160"/>
      <c r="D31" s="160"/>
      <c r="E31" s="44"/>
    </row>
    <row r="32" spans="1:6" ht="19.95" customHeight="1" x14ac:dyDescent="0.3">
      <c r="A32" s="64">
        <v>3</v>
      </c>
      <c r="B32" s="159" t="s">
        <v>27</v>
      </c>
      <c r="C32" s="160"/>
      <c r="D32" s="160"/>
      <c r="E32" s="44"/>
    </row>
    <row r="33" spans="1:5" ht="30" customHeight="1" x14ac:dyDescent="0.3">
      <c r="A33" s="64">
        <v>4</v>
      </c>
      <c r="B33" s="159" t="s">
        <v>28</v>
      </c>
      <c r="C33" s="160"/>
      <c r="D33" s="160"/>
      <c r="E33" s="44"/>
    </row>
    <row r="34" spans="1:5" ht="29.4" customHeight="1" x14ac:dyDescent="0.3">
      <c r="A34" s="64">
        <v>5</v>
      </c>
      <c r="B34" s="159" t="s">
        <v>29</v>
      </c>
      <c r="C34" s="160"/>
      <c r="D34" s="160"/>
      <c r="E34" s="44"/>
    </row>
    <row r="35" spans="1:5" ht="20.399999999999999" customHeight="1" x14ac:dyDescent="0.3">
      <c r="A35" s="64">
        <v>6</v>
      </c>
      <c r="B35" s="155" t="s">
        <v>143</v>
      </c>
      <c r="C35" s="162"/>
      <c r="D35" s="162"/>
      <c r="E35" s="162"/>
    </row>
    <row r="36" spans="1:5" ht="33.6" customHeight="1" x14ac:dyDescent="0.3">
      <c r="A36" s="64">
        <v>7</v>
      </c>
      <c r="B36" s="155" t="s">
        <v>125</v>
      </c>
      <c r="C36" s="160"/>
      <c r="D36" s="160"/>
      <c r="E36" s="44"/>
    </row>
    <row r="37" spans="1:5" ht="46.2" customHeight="1" x14ac:dyDescent="0.3">
      <c r="A37" s="64">
        <v>8</v>
      </c>
      <c r="B37" s="161" t="s">
        <v>194</v>
      </c>
      <c r="C37" s="160"/>
      <c r="D37" s="160"/>
      <c r="E37" s="44"/>
    </row>
    <row r="38" spans="1:5" ht="21" customHeight="1" x14ac:dyDescent="0.3">
      <c r="A38" s="64">
        <v>9</v>
      </c>
      <c r="B38" s="161" t="s">
        <v>117</v>
      </c>
      <c r="C38" s="162"/>
      <c r="D38" s="162"/>
      <c r="E38" s="162"/>
    </row>
    <row r="39" spans="1:5" ht="33.6" customHeight="1" x14ac:dyDescent="0.3">
      <c r="A39" s="64">
        <v>10</v>
      </c>
      <c r="B39" s="161" t="s">
        <v>119</v>
      </c>
      <c r="C39" s="160"/>
      <c r="D39" s="160"/>
      <c r="E39" s="44"/>
    </row>
    <row r="40" spans="1:5" ht="31.2" customHeight="1" x14ac:dyDescent="0.3">
      <c r="A40" s="64">
        <v>11</v>
      </c>
      <c r="B40" s="161" t="s">
        <v>172</v>
      </c>
      <c r="C40" s="160"/>
      <c r="D40" s="160"/>
      <c r="E40" s="44"/>
    </row>
    <row r="41" spans="1:5" ht="31.2" customHeight="1" x14ac:dyDescent="0.3">
      <c r="A41" s="64">
        <v>12</v>
      </c>
      <c r="B41" s="155" t="s">
        <v>144</v>
      </c>
      <c r="C41" s="160"/>
      <c r="D41" s="160"/>
      <c r="E41" s="44"/>
    </row>
    <row r="42" spans="1:5" ht="33" customHeight="1" x14ac:dyDescent="0.3">
      <c r="A42" s="64">
        <v>13</v>
      </c>
      <c r="B42" s="155" t="s">
        <v>120</v>
      </c>
      <c r="C42" s="156"/>
      <c r="D42" s="156"/>
      <c r="E42" s="44"/>
    </row>
  </sheetData>
  <mergeCells count="13">
    <mergeCell ref="B42:D42"/>
    <mergeCell ref="B30:D30"/>
    <mergeCell ref="B31:D31"/>
    <mergeCell ref="B32:D32"/>
    <mergeCell ref="B33:D33"/>
    <mergeCell ref="B34:D34"/>
    <mergeCell ref="B36:D36"/>
    <mergeCell ref="B37:D37"/>
    <mergeCell ref="B39:D39"/>
    <mergeCell ref="B40:D40"/>
    <mergeCell ref="B41:D41"/>
    <mergeCell ref="B38:E38"/>
    <mergeCell ref="B35:E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06"/>
  <sheetViews>
    <sheetView workbookViewId="0">
      <selection activeCell="C62" sqref="C62"/>
    </sheetView>
  </sheetViews>
  <sheetFormatPr defaultColWidth="14.44140625" defaultRowHeight="15" customHeight="1" x14ac:dyDescent="0.25"/>
  <cols>
    <col min="1" max="1" width="10" style="3" bestFit="1" customWidth="1"/>
    <col min="2" max="2" width="72.5546875" style="3" bestFit="1" customWidth="1"/>
    <col min="3" max="3" width="10" style="3" bestFit="1" customWidth="1"/>
    <col min="4" max="4" width="10.109375" style="3" bestFit="1" customWidth="1"/>
    <col min="5" max="5" width="10.6640625" style="3" bestFit="1" customWidth="1"/>
    <col min="6" max="6" width="9" style="3" bestFit="1" customWidth="1"/>
    <col min="7" max="7" width="10.6640625" style="3" bestFit="1" customWidth="1"/>
    <col min="8" max="8" width="4.33203125" style="3" customWidth="1"/>
    <col min="9" max="9" width="10.44140625" style="3" customWidth="1"/>
    <col min="10" max="11" width="17.33203125" style="3" customWidth="1"/>
    <col min="12" max="16384" width="14.44140625" style="3"/>
  </cols>
  <sheetData>
    <row r="1" spans="1:10" ht="13.2" x14ac:dyDescent="0.25">
      <c r="A1" s="163" t="s">
        <v>30</v>
      </c>
      <c r="B1" s="164"/>
      <c r="C1" s="164"/>
      <c r="D1" s="164"/>
      <c r="E1" s="164"/>
      <c r="F1" s="164"/>
      <c r="G1" s="164"/>
      <c r="H1" s="113"/>
      <c r="I1" s="1"/>
      <c r="J1" s="1"/>
    </row>
    <row r="2" spans="1:10" ht="13.2" x14ac:dyDescent="0.25">
      <c r="A2" s="165" t="str">
        <f>invulblad!A2</f>
        <v>BIJ UITVOERINGSBEPALINGEN 2026-A</v>
      </c>
      <c r="B2" s="164"/>
      <c r="C2" s="164"/>
      <c r="D2" s="164"/>
      <c r="E2" s="164"/>
      <c r="F2" s="164"/>
      <c r="G2" s="164"/>
      <c r="H2" s="113"/>
      <c r="I2" s="1"/>
      <c r="J2" s="1"/>
    </row>
    <row r="3" spans="1:10" ht="13.2" x14ac:dyDescent="0.25">
      <c r="A3" s="165" t="str">
        <f>invulblad!A3</f>
        <v>PER 1 JANUARI 2026</v>
      </c>
      <c r="B3" s="164"/>
      <c r="C3" s="164"/>
      <c r="D3" s="164"/>
      <c r="E3" s="164"/>
      <c r="F3" s="164"/>
      <c r="G3" s="164"/>
      <c r="H3" s="113"/>
      <c r="I3" s="1"/>
      <c r="J3" s="1"/>
    </row>
    <row r="4" spans="1:10" ht="13.2" x14ac:dyDescent="0.25">
      <c r="A4" s="119" t="s">
        <v>7</v>
      </c>
      <c r="B4" s="80"/>
      <c r="C4" s="66" t="s">
        <v>31</v>
      </c>
      <c r="D4" s="66" t="s">
        <v>32</v>
      </c>
      <c r="E4" s="120" t="s">
        <v>33</v>
      </c>
      <c r="F4" s="102" t="s">
        <v>33</v>
      </c>
      <c r="G4" s="120" t="s">
        <v>34</v>
      </c>
      <c r="H4" s="41"/>
      <c r="I4" s="1"/>
      <c r="J4" s="1"/>
    </row>
    <row r="5" spans="1:10" ht="13.2" x14ac:dyDescent="0.25">
      <c r="A5" s="121" t="s">
        <v>9</v>
      </c>
      <c r="B5" s="82"/>
      <c r="C5" s="66" t="s">
        <v>35</v>
      </c>
      <c r="D5" s="66" t="s">
        <v>36</v>
      </c>
      <c r="E5" s="120" t="s">
        <v>37</v>
      </c>
      <c r="F5" s="102" t="s">
        <v>38</v>
      </c>
      <c r="G5" s="102" t="s">
        <v>38</v>
      </c>
      <c r="H5" s="41"/>
      <c r="I5" s="1"/>
      <c r="J5" s="1"/>
    </row>
    <row r="6" spans="1:10" ht="13.2" x14ac:dyDescent="0.25">
      <c r="A6" s="122"/>
      <c r="B6" s="82"/>
      <c r="C6" s="66" t="s">
        <v>39</v>
      </c>
      <c r="D6" s="66" t="s">
        <v>40</v>
      </c>
      <c r="E6" s="120" t="s">
        <v>41</v>
      </c>
      <c r="F6" s="120" t="s">
        <v>42</v>
      </c>
      <c r="G6" s="102" t="s">
        <v>42</v>
      </c>
      <c r="H6" s="41"/>
      <c r="I6" s="1"/>
      <c r="J6" s="1"/>
    </row>
    <row r="7" spans="1:10" ht="13.2" x14ac:dyDescent="0.25">
      <c r="A7" s="122"/>
      <c r="B7" s="82"/>
      <c r="C7" s="66"/>
      <c r="D7" s="66"/>
      <c r="E7" s="65" t="s">
        <v>43</v>
      </c>
      <c r="F7" s="30" t="s">
        <v>44</v>
      </c>
      <c r="G7" s="30" t="s">
        <v>45</v>
      </c>
      <c r="H7" s="41"/>
      <c r="I7" s="1"/>
      <c r="J7" s="1"/>
    </row>
    <row r="8" spans="1:10" s="110" customFormat="1" ht="28.95" customHeight="1" x14ac:dyDescent="0.3">
      <c r="A8" s="127"/>
      <c r="B8" s="168" t="s">
        <v>145</v>
      </c>
      <c r="C8" s="169"/>
      <c r="D8" s="169"/>
      <c r="E8" s="169"/>
      <c r="F8" s="169"/>
      <c r="G8" s="169"/>
      <c r="H8" s="150"/>
      <c r="I8" s="111"/>
      <c r="J8" s="111"/>
    </row>
    <row r="9" spans="1:10" ht="15" customHeight="1" x14ac:dyDescent="0.25">
      <c r="A9" s="54"/>
      <c r="B9" s="68"/>
      <c r="C9" s="68"/>
      <c r="D9" s="68"/>
      <c r="E9" s="68"/>
      <c r="F9" s="68"/>
      <c r="G9" s="68"/>
      <c r="H9" s="41"/>
    </row>
    <row r="10" spans="1:10" ht="13.2" x14ac:dyDescent="0.25">
      <c r="A10" s="122"/>
      <c r="B10" s="82" t="s">
        <v>182</v>
      </c>
      <c r="C10" s="128"/>
      <c r="D10" s="129"/>
      <c r="E10" s="32"/>
      <c r="F10" s="35"/>
      <c r="G10" s="35"/>
      <c r="H10" s="41"/>
      <c r="I10" s="1"/>
      <c r="J10" s="1"/>
    </row>
    <row r="11" spans="1:10" ht="13.2" x14ac:dyDescent="0.25">
      <c r="A11" s="130">
        <v>1</v>
      </c>
      <c r="B11" s="78" t="s">
        <v>47</v>
      </c>
      <c r="C11" s="128">
        <f>Blad3!B12</f>
        <v>58.33</v>
      </c>
      <c r="D11" s="65" t="s">
        <v>48</v>
      </c>
      <c r="E11" s="36">
        <f>IF(ISBLANK(invulblad!D23),0,IF(invulblad!D23=1,0,C11))</f>
        <v>0</v>
      </c>
      <c r="F11" s="35"/>
      <c r="G11" s="37">
        <f>E11*12</f>
        <v>0</v>
      </c>
      <c r="H11" s="41"/>
      <c r="I11" s="1"/>
      <c r="J11" s="1"/>
    </row>
    <row r="12" spans="1:10" ht="13.2" x14ac:dyDescent="0.25">
      <c r="A12" s="130">
        <v>2</v>
      </c>
      <c r="B12" s="78" t="s">
        <v>49</v>
      </c>
      <c r="C12" s="128">
        <f>Blad3!B5</f>
        <v>41.67</v>
      </c>
      <c r="D12" s="65" t="s">
        <v>48</v>
      </c>
      <c r="E12" s="36">
        <f>IF(invulblad!D24=1,C12,0)</f>
        <v>0</v>
      </c>
      <c r="F12" s="35"/>
      <c r="G12" s="37">
        <f>E12*12</f>
        <v>0</v>
      </c>
      <c r="H12" s="41"/>
      <c r="I12" s="1"/>
      <c r="J12" s="1"/>
    </row>
    <row r="13" spans="1:10" ht="13.2" x14ac:dyDescent="0.25">
      <c r="A13" s="130"/>
      <c r="B13" s="78"/>
      <c r="C13" s="128"/>
      <c r="D13" s="65"/>
      <c r="E13" s="32"/>
      <c r="F13" s="35"/>
      <c r="G13" s="35"/>
      <c r="H13" s="41"/>
      <c r="I13" s="1"/>
      <c r="J13" s="1"/>
    </row>
    <row r="14" spans="1:10" ht="13.2" x14ac:dyDescent="0.25">
      <c r="A14" s="124"/>
      <c r="B14" s="82" t="s">
        <v>175</v>
      </c>
      <c r="C14" s="80"/>
      <c r="D14" s="65"/>
      <c r="E14" s="32"/>
      <c r="F14" s="35"/>
      <c r="G14" s="35"/>
      <c r="H14" s="41"/>
      <c r="I14" s="1"/>
      <c r="J14" s="1"/>
    </row>
    <row r="15" spans="1:10" ht="13.2" x14ac:dyDescent="0.25">
      <c r="A15" s="124"/>
      <c r="B15" s="78" t="s">
        <v>51</v>
      </c>
      <c r="C15" s="80"/>
      <c r="D15" s="129" t="s">
        <v>48</v>
      </c>
      <c r="E15" s="36" t="s">
        <v>146</v>
      </c>
      <c r="F15" s="37"/>
      <c r="G15" s="36" t="s">
        <v>146</v>
      </c>
      <c r="H15" s="41"/>
      <c r="I15" s="1"/>
      <c r="J15" s="1"/>
    </row>
    <row r="16" spans="1:10" ht="13.2" x14ac:dyDescent="0.25">
      <c r="A16" s="131"/>
      <c r="B16" s="116" t="s">
        <v>52</v>
      </c>
      <c r="C16" s="32"/>
      <c r="D16" s="65"/>
      <c r="E16" s="36"/>
      <c r="F16" s="37"/>
      <c r="G16" s="37"/>
      <c r="H16" s="41"/>
      <c r="I16" s="1"/>
      <c r="J16" s="1"/>
    </row>
    <row r="17" spans="1:26" ht="13.2" x14ac:dyDescent="0.25">
      <c r="A17" s="131"/>
      <c r="B17" s="116" t="s">
        <v>53</v>
      </c>
      <c r="C17" s="32"/>
      <c r="D17" s="65"/>
      <c r="E17" s="36"/>
      <c r="F17" s="37"/>
      <c r="G17" s="37"/>
      <c r="H17" s="41"/>
      <c r="I17" s="1"/>
      <c r="J17" s="1"/>
    </row>
    <row r="18" spans="1:26" ht="13.2" x14ac:dyDescent="0.25">
      <c r="A18" s="131"/>
      <c r="B18" s="116" t="s">
        <v>54</v>
      </c>
      <c r="C18" s="32"/>
      <c r="D18" s="65"/>
      <c r="E18" s="36"/>
      <c r="F18" s="37"/>
      <c r="G18" s="37"/>
      <c r="H18" s="41"/>
      <c r="I18" s="1"/>
      <c r="J18" s="1"/>
    </row>
    <row r="19" spans="1:26" ht="13.2" x14ac:dyDescent="0.25">
      <c r="A19" s="131"/>
      <c r="B19" s="116" t="s">
        <v>55</v>
      </c>
      <c r="C19" s="32"/>
      <c r="D19" s="65"/>
      <c r="E19" s="36"/>
      <c r="F19" s="37"/>
      <c r="G19" s="37"/>
      <c r="H19" s="41"/>
      <c r="I19" s="1"/>
      <c r="J19" s="1"/>
    </row>
    <row r="20" spans="1:26" ht="13.2" x14ac:dyDescent="0.25">
      <c r="A20" s="124"/>
      <c r="B20" s="78" t="s">
        <v>56</v>
      </c>
      <c r="C20" s="80"/>
      <c r="D20" s="129" t="s">
        <v>48</v>
      </c>
      <c r="E20" s="36" t="s">
        <v>146</v>
      </c>
      <c r="F20" s="37"/>
      <c r="G20" s="36" t="s">
        <v>146</v>
      </c>
      <c r="H20" s="41"/>
      <c r="I20" s="1"/>
      <c r="J20" s="1"/>
    </row>
    <row r="21" spans="1:26" ht="13.2" x14ac:dyDescent="0.25">
      <c r="A21" s="124"/>
      <c r="B21" s="116" t="s">
        <v>57</v>
      </c>
      <c r="C21" s="80"/>
      <c r="D21" s="65"/>
      <c r="E21" s="148"/>
      <c r="F21" s="149"/>
      <c r="G21" s="149"/>
      <c r="H21" s="41"/>
      <c r="I21" s="1"/>
      <c r="J21" s="1"/>
    </row>
    <row r="22" spans="1:26" ht="15" customHeight="1" x14ac:dyDescent="0.25">
      <c r="A22" s="54"/>
      <c r="B22" s="68"/>
      <c r="C22" s="68"/>
      <c r="D22" s="68"/>
      <c r="E22" s="68"/>
      <c r="F22" s="68"/>
      <c r="G22" s="68"/>
      <c r="H22" s="41"/>
    </row>
    <row r="23" spans="1:26" ht="13.2" x14ac:dyDescent="0.25">
      <c r="A23" s="132"/>
      <c r="B23" s="82" t="s">
        <v>188</v>
      </c>
      <c r="C23" s="128"/>
      <c r="D23" s="83"/>
      <c r="E23" s="84">
        <f>E11+E12</f>
        <v>0</v>
      </c>
      <c r="F23" s="85"/>
      <c r="G23" s="85">
        <f t="shared" ref="G23" si="0">12*E23</f>
        <v>0</v>
      </c>
      <c r="H23" s="41"/>
      <c r="I23" s="1"/>
      <c r="J23" s="1"/>
    </row>
    <row r="24" spans="1:26" ht="13.2" x14ac:dyDescent="0.25">
      <c r="A24" s="124"/>
      <c r="B24" s="80"/>
      <c r="C24" s="80"/>
      <c r="D24" s="65"/>
      <c r="E24" s="136" t="s">
        <v>147</v>
      </c>
      <c r="F24" s="30"/>
      <c r="G24" s="136" t="s">
        <v>147</v>
      </c>
      <c r="H24" s="41"/>
      <c r="I24" s="1"/>
      <c r="J24" s="1"/>
    </row>
    <row r="25" spans="1:26" ht="13.2" x14ac:dyDescent="0.25">
      <c r="A25" s="124"/>
      <c r="B25" s="80"/>
      <c r="C25" s="80"/>
      <c r="D25" s="65"/>
      <c r="E25" s="29"/>
      <c r="F25" s="30"/>
      <c r="G25" s="31"/>
      <c r="H25" s="41"/>
      <c r="I25" s="1"/>
      <c r="J25" s="1"/>
    </row>
    <row r="26" spans="1:26" s="110" customFormat="1" ht="28.2" customHeight="1" x14ac:dyDescent="0.3">
      <c r="A26" s="123"/>
      <c r="B26" s="170" t="s">
        <v>127</v>
      </c>
      <c r="C26" s="171"/>
      <c r="D26" s="171"/>
      <c r="E26" s="171"/>
      <c r="F26" s="171"/>
      <c r="G26" s="171"/>
      <c r="H26" s="150"/>
      <c r="I26" s="111"/>
      <c r="J26" s="111"/>
    </row>
    <row r="27" spans="1:26" ht="13.2" x14ac:dyDescent="0.25">
      <c r="A27" s="124"/>
      <c r="B27" s="80"/>
      <c r="C27" s="80"/>
      <c r="D27" s="65"/>
      <c r="E27" s="29"/>
      <c r="F27" s="30"/>
      <c r="G27" s="31"/>
      <c r="H27" s="41"/>
      <c r="I27" s="1"/>
      <c r="J27" s="1"/>
    </row>
    <row r="28" spans="1:26" ht="13.2" x14ac:dyDescent="0.25">
      <c r="A28" s="122"/>
      <c r="B28" s="82" t="s">
        <v>183</v>
      </c>
      <c r="C28" s="80"/>
      <c r="D28" s="80"/>
      <c r="E28" s="80"/>
      <c r="F28" s="68"/>
      <c r="G28" s="68"/>
      <c r="H28" s="41"/>
      <c r="I28" s="1"/>
      <c r="J28" s="1"/>
    </row>
    <row r="29" spans="1:26" s="68" customFormat="1" ht="13.2" x14ac:dyDescent="0.25">
      <c r="A29" s="122">
        <v>3</v>
      </c>
      <c r="B29" s="78" t="s">
        <v>59</v>
      </c>
      <c r="C29" s="79">
        <f>Blad3!B27</f>
        <v>1.0999999999999999E-2</v>
      </c>
      <c r="D29" s="65" t="s">
        <v>48</v>
      </c>
      <c r="E29" s="36">
        <f>IF(invulblad!D19=0,0,IF(invulblad!D20=1,0,IF(invulblad!D21=1,0,(IF(invulblad!D22*'traktement predikant'!C29/12&lt;Blad3!B22,-1*Blad3!B22,-1*invulblad!D22*'traktement predikant'!C29/12)))))</f>
        <v>0</v>
      </c>
      <c r="F29" s="37"/>
      <c r="G29" s="37">
        <f>E29*12</f>
        <v>0</v>
      </c>
      <c r="H29" s="54"/>
      <c r="I29" s="32"/>
      <c r="J29" s="32"/>
    </row>
    <row r="30" spans="1:26" s="68" customFormat="1" ht="13.2" x14ac:dyDescent="0.25">
      <c r="A30" s="122">
        <v>4</v>
      </c>
      <c r="B30" s="80" t="s">
        <v>60</v>
      </c>
      <c r="C30" s="81">
        <f>Blad3!B28</f>
        <v>0.18</v>
      </c>
      <c r="D30" s="65" t="s">
        <v>48</v>
      </c>
      <c r="E30" s="36">
        <f>IF(invulblad!D19=0,0,IF(invulblad!D20=1,0,IF(invulblad!D21=0,0,IF(invulblad!D15=0,VLOOKUP(invulblad!D18,Blad2!A6:G26,7,FALSE)*-1,VLOOKUP(invulblad!D18,Blad2!A6:H26,8,FALSE)*-1))))</f>
        <v>0</v>
      </c>
      <c r="F30" s="35"/>
      <c r="G30" s="37">
        <f>E30*12</f>
        <v>0</v>
      </c>
      <c r="H30" s="54"/>
      <c r="I30" s="80"/>
      <c r="J30" s="32"/>
      <c r="K30" s="80"/>
      <c r="L30" s="80"/>
      <c r="M30" s="80"/>
      <c r="N30" s="80"/>
      <c r="O30" s="80"/>
      <c r="P30" s="80"/>
      <c r="Q30" s="80"/>
      <c r="R30" s="80"/>
      <c r="S30" s="80"/>
      <c r="T30" s="80"/>
      <c r="U30" s="80"/>
      <c r="V30" s="80"/>
      <c r="W30" s="80"/>
      <c r="X30" s="80"/>
      <c r="Y30" s="80"/>
      <c r="Z30" s="80"/>
    </row>
    <row r="31" spans="1:26" s="68" customFormat="1" ht="13.2" x14ac:dyDescent="0.25">
      <c r="A31" s="124"/>
      <c r="B31" s="80"/>
      <c r="C31" s="80"/>
      <c r="D31" s="65"/>
      <c r="E31" s="29"/>
      <c r="F31" s="30"/>
      <c r="G31" s="31"/>
      <c r="H31" s="54"/>
      <c r="I31" s="32"/>
      <c r="J31" s="32"/>
    </row>
    <row r="32" spans="1:26" s="68" customFormat="1" ht="13.2" x14ac:dyDescent="0.25">
      <c r="A32" s="124"/>
      <c r="B32" s="82" t="s">
        <v>176</v>
      </c>
      <c r="C32" s="80"/>
      <c r="D32" s="65"/>
      <c r="E32" s="32"/>
      <c r="F32" s="35"/>
      <c r="G32" s="35"/>
      <c r="H32" s="54"/>
      <c r="I32" s="32"/>
      <c r="J32" s="32"/>
    </row>
    <row r="33" spans="1:10" s="68" customFormat="1" ht="13.2" x14ac:dyDescent="0.25">
      <c r="A33" s="124">
        <v>5</v>
      </c>
      <c r="B33" s="80" t="s">
        <v>62</v>
      </c>
      <c r="D33" s="83" t="s">
        <v>48</v>
      </c>
      <c r="E33" s="76">
        <f>invulblad!D26*-1</f>
        <v>0</v>
      </c>
      <c r="F33" s="77"/>
      <c r="G33" s="77">
        <f>E33*12</f>
        <v>0</v>
      </c>
      <c r="H33" s="54"/>
      <c r="I33" s="32"/>
      <c r="J33" s="32"/>
    </row>
    <row r="34" spans="1:10" ht="13.2" x14ac:dyDescent="0.25">
      <c r="A34" s="124"/>
      <c r="B34" s="80"/>
      <c r="C34" s="68"/>
      <c r="D34" s="83"/>
      <c r="E34" s="32"/>
      <c r="F34" s="35"/>
      <c r="G34" s="35"/>
      <c r="H34" s="41"/>
      <c r="I34" s="1"/>
      <c r="J34" s="1"/>
    </row>
    <row r="35" spans="1:10" ht="13.2" x14ac:dyDescent="0.25">
      <c r="A35" s="124"/>
      <c r="B35" s="82" t="s">
        <v>188</v>
      </c>
      <c r="C35" s="80"/>
      <c r="D35" s="65"/>
      <c r="E35" s="137">
        <f>E29+E30+E33</f>
        <v>0</v>
      </c>
      <c r="F35" s="138"/>
      <c r="G35" s="137">
        <f>G29+G30+G33</f>
        <v>0</v>
      </c>
      <c r="H35" s="41"/>
      <c r="I35" s="1"/>
      <c r="J35" s="1"/>
    </row>
    <row r="36" spans="1:10" ht="13.2" x14ac:dyDescent="0.25">
      <c r="A36" s="124"/>
      <c r="B36" s="80"/>
      <c r="C36" s="80"/>
      <c r="D36" s="65"/>
      <c r="E36" s="29"/>
      <c r="F36" s="30"/>
      <c r="G36" s="31"/>
      <c r="H36" s="41"/>
      <c r="I36" s="1"/>
      <c r="J36" s="1"/>
    </row>
    <row r="37" spans="1:10" s="110" customFormat="1" ht="27" customHeight="1" x14ac:dyDescent="0.3">
      <c r="A37" s="123"/>
      <c r="B37" s="170" t="s">
        <v>148</v>
      </c>
      <c r="C37" s="172"/>
      <c r="D37" s="172"/>
      <c r="E37" s="172"/>
      <c r="F37" s="172"/>
      <c r="G37" s="172"/>
      <c r="H37" s="150"/>
      <c r="I37" s="111"/>
      <c r="J37" s="111"/>
    </row>
    <row r="38" spans="1:10" ht="13.2" x14ac:dyDescent="0.25">
      <c r="A38" s="124"/>
      <c r="B38" s="82"/>
      <c r="C38" s="80"/>
      <c r="D38" s="65"/>
      <c r="E38" s="32"/>
      <c r="F38" s="35"/>
      <c r="G38" s="35"/>
      <c r="H38" s="41"/>
      <c r="I38" s="1"/>
      <c r="J38" s="1"/>
    </row>
    <row r="39" spans="1:10" ht="13.2" x14ac:dyDescent="0.25">
      <c r="A39" s="124"/>
      <c r="B39" s="82" t="s">
        <v>177</v>
      </c>
      <c r="C39" s="80"/>
      <c r="D39" s="65"/>
      <c r="E39" s="32"/>
      <c r="F39" s="35"/>
      <c r="G39" s="35"/>
      <c r="H39" s="41"/>
      <c r="I39" s="1"/>
      <c r="J39" s="1"/>
    </row>
    <row r="40" spans="1:10" ht="13.2" x14ac:dyDescent="0.25">
      <c r="A40" s="130">
        <v>6</v>
      </c>
      <c r="B40" s="80" t="s">
        <v>63</v>
      </c>
      <c r="C40" s="32">
        <f>Blad2!B6</f>
        <v>3929.43</v>
      </c>
      <c r="D40" s="129">
        <f>invulblad!D14</f>
        <v>0</v>
      </c>
      <c r="E40" s="32">
        <f>invulblad!D14*C40</f>
        <v>0</v>
      </c>
      <c r="F40" s="35"/>
      <c r="G40" s="35">
        <f t="shared" ref="G40:G62" si="1">E40*12</f>
        <v>0</v>
      </c>
      <c r="H40" s="41"/>
      <c r="I40" s="1"/>
      <c r="J40" s="1">
        <f>G40+G41</f>
        <v>0</v>
      </c>
    </row>
    <row r="41" spans="1:10" ht="13.2" x14ac:dyDescent="0.25">
      <c r="A41" s="130">
        <v>7</v>
      </c>
      <c r="B41" s="80" t="s">
        <v>64</v>
      </c>
      <c r="C41" s="32">
        <f>VLOOKUP(invulblad!D18,Blad2!A6:C26,3,FALSE)</f>
        <v>0</v>
      </c>
      <c r="D41" s="129">
        <f>invulblad!D14</f>
        <v>0</v>
      </c>
      <c r="E41" s="32">
        <f>C41*invulblad!D14</f>
        <v>0</v>
      </c>
      <c r="F41" s="35"/>
      <c r="G41" s="35">
        <f t="shared" si="1"/>
        <v>0</v>
      </c>
      <c r="H41" s="41"/>
      <c r="I41" s="1"/>
      <c r="J41" s="1"/>
    </row>
    <row r="42" spans="1:10" ht="13.2" x14ac:dyDescent="0.25">
      <c r="A42" s="130">
        <v>8</v>
      </c>
      <c r="B42" s="78" t="s">
        <v>65</v>
      </c>
      <c r="C42" s="81">
        <f>Blad3!B13</f>
        <v>0.1</v>
      </c>
      <c r="D42" s="129">
        <f>invulblad!D14</f>
        <v>0</v>
      </c>
      <c r="E42" s="32">
        <f>IF(invulblad!D16=1,0,(E40+E41)*C42*invulblad!D15)</f>
        <v>0</v>
      </c>
      <c r="F42" s="35"/>
      <c r="G42" s="35">
        <f t="shared" si="1"/>
        <v>0</v>
      </c>
      <c r="H42" s="41"/>
      <c r="I42" s="1"/>
      <c r="J42" s="1"/>
    </row>
    <row r="43" spans="1:10" ht="13.2" x14ac:dyDescent="0.25">
      <c r="A43" s="130">
        <v>9</v>
      </c>
      <c r="B43" s="78" t="s">
        <v>170</v>
      </c>
      <c r="C43" s="32"/>
      <c r="D43" s="65" t="s">
        <v>48</v>
      </c>
      <c r="E43" s="76">
        <f>invulblad!D25</f>
        <v>0</v>
      </c>
      <c r="F43" s="77"/>
      <c r="G43" s="77">
        <f t="shared" si="1"/>
        <v>0</v>
      </c>
      <c r="H43" s="41"/>
      <c r="I43" s="1"/>
      <c r="J43" s="1"/>
    </row>
    <row r="44" spans="1:10" ht="13.2" x14ac:dyDescent="0.25">
      <c r="A44" s="130"/>
      <c r="B44" s="139" t="s">
        <v>66</v>
      </c>
      <c r="C44" s="32"/>
      <c r="D44" s="65"/>
      <c r="E44" s="32">
        <f>E40+E41+E42+E43</f>
        <v>0</v>
      </c>
      <c r="F44" s="35"/>
      <c r="G44" s="32">
        <f>G40+G41+G42+G43</f>
        <v>0</v>
      </c>
      <c r="H44" s="41"/>
      <c r="I44" s="1"/>
      <c r="J44" s="1"/>
    </row>
    <row r="45" spans="1:10" ht="13.2" x14ac:dyDescent="0.25">
      <c r="A45" s="130"/>
      <c r="B45" s="139"/>
      <c r="C45" s="32"/>
      <c r="D45" s="65"/>
      <c r="E45" s="33"/>
      <c r="F45" s="34"/>
      <c r="G45" s="33"/>
      <c r="H45" s="41"/>
      <c r="I45" s="1"/>
      <c r="J45" s="1"/>
    </row>
    <row r="46" spans="1:10" ht="13.2" x14ac:dyDescent="0.25">
      <c r="A46" s="132"/>
      <c r="B46" s="82" t="s">
        <v>178</v>
      </c>
      <c r="C46" s="128"/>
      <c r="D46" s="129"/>
      <c r="E46" s="32"/>
      <c r="F46" s="35"/>
      <c r="G46" s="35"/>
      <c r="H46" s="41"/>
      <c r="I46" s="1"/>
      <c r="J46" s="1"/>
    </row>
    <row r="47" spans="1:10" ht="13.2" x14ac:dyDescent="0.25">
      <c r="A47" s="130">
        <v>10</v>
      </c>
      <c r="B47" s="78" t="s">
        <v>67</v>
      </c>
      <c r="C47" s="81">
        <f>Blad3!B30</f>
        <v>0.08</v>
      </c>
      <c r="D47" s="129">
        <f>invulblad!D14</f>
        <v>0</v>
      </c>
      <c r="E47" s="32"/>
      <c r="F47" s="35">
        <f>(E40+E41+E42)*C47*12</f>
        <v>0</v>
      </c>
      <c r="G47" s="35">
        <f>F47</f>
        <v>0</v>
      </c>
      <c r="H47" s="41"/>
      <c r="I47" s="1"/>
      <c r="J47" s="1"/>
    </row>
    <row r="48" spans="1:10" ht="13.2" x14ac:dyDescent="0.25">
      <c r="A48" s="130">
        <v>11</v>
      </c>
      <c r="B48" s="78" t="s">
        <v>68</v>
      </c>
      <c r="C48" s="81">
        <f>Blad3!B31</f>
        <v>8.3000000000000004E-2</v>
      </c>
      <c r="D48" s="129">
        <f>invulblad!D14</f>
        <v>0</v>
      </c>
      <c r="E48" s="76"/>
      <c r="F48" s="77">
        <f>(E40+E41+E42)*C48*12</f>
        <v>0</v>
      </c>
      <c r="G48" s="77">
        <f t="shared" ref="G48" si="2">F48</f>
        <v>0</v>
      </c>
      <c r="H48" s="41"/>
      <c r="I48" s="1"/>
      <c r="J48" s="1"/>
    </row>
    <row r="49" spans="1:13" ht="13.2" x14ac:dyDescent="0.25">
      <c r="A49" s="131"/>
      <c r="B49" s="139" t="s">
        <v>69</v>
      </c>
      <c r="C49" s="32"/>
      <c r="D49" s="129"/>
      <c r="E49" s="32"/>
      <c r="F49" s="32">
        <f>SUM(F47:F48)</f>
        <v>0</v>
      </c>
      <c r="G49" s="32">
        <f>SUM(G47:G48)</f>
        <v>0</v>
      </c>
      <c r="H49" s="41"/>
      <c r="I49" s="1"/>
      <c r="J49" s="1"/>
    </row>
    <row r="50" spans="1:13" ht="13.2" x14ac:dyDescent="0.25">
      <c r="A50" s="130"/>
      <c r="B50" s="139"/>
      <c r="C50" s="32"/>
      <c r="D50" s="65"/>
      <c r="E50" s="33"/>
      <c r="F50" s="34"/>
      <c r="G50" s="33"/>
      <c r="H50" s="41"/>
      <c r="I50" s="1"/>
      <c r="J50" s="1"/>
      <c r="M50" s="154"/>
    </row>
    <row r="51" spans="1:13" ht="13.2" x14ac:dyDescent="0.25">
      <c r="A51" s="130"/>
      <c r="B51" s="82" t="s">
        <v>179</v>
      </c>
      <c r="C51" s="32"/>
      <c r="D51" s="129"/>
      <c r="E51" s="32"/>
      <c r="F51" s="35"/>
      <c r="G51" s="35"/>
      <c r="H51" s="41"/>
      <c r="I51" s="1"/>
      <c r="J51" s="1"/>
      <c r="M51" s="154"/>
    </row>
    <row r="52" spans="1:13" ht="13.2" x14ac:dyDescent="0.25">
      <c r="A52" s="130">
        <v>13</v>
      </c>
      <c r="B52" s="78" t="s">
        <v>70</v>
      </c>
      <c r="C52" s="32">
        <f>Blad3!B20</f>
        <v>403.66241666666662</v>
      </c>
      <c r="D52" s="129" t="s">
        <v>48</v>
      </c>
      <c r="E52" s="32">
        <f>IF((E40+E41+E42+F47/12+F48/12)&lt;(Blad3!B19/12),Blad3!B18*(E40+E41+E42+F47/12+F48/12),Blad3!B18*Blad3!B19/12)</f>
        <v>0</v>
      </c>
      <c r="F52" s="35"/>
      <c r="G52" s="35">
        <f t="shared" ref="G52:G54" si="3">E52*12</f>
        <v>0</v>
      </c>
      <c r="H52" s="41"/>
      <c r="I52" s="1"/>
      <c r="J52" s="1"/>
      <c r="M52" s="154"/>
    </row>
    <row r="53" spans="1:13" ht="13.2" x14ac:dyDescent="0.25">
      <c r="A53" s="130">
        <v>14</v>
      </c>
      <c r="B53" s="78" t="s">
        <v>71</v>
      </c>
      <c r="C53" s="32">
        <f>Blad3!B3</f>
        <v>106</v>
      </c>
      <c r="D53" s="129">
        <f>invulblad!D14</f>
        <v>0</v>
      </c>
      <c r="E53" s="32">
        <f>C53*invulblad!D14</f>
        <v>0</v>
      </c>
      <c r="F53" s="35"/>
      <c r="G53" s="35">
        <f t="shared" si="3"/>
        <v>0</v>
      </c>
      <c r="H53" s="41"/>
      <c r="I53" s="1"/>
      <c r="J53" s="1"/>
      <c r="M53" s="154"/>
    </row>
    <row r="54" spans="1:13" ht="13.2" x14ac:dyDescent="0.25">
      <c r="A54" s="130">
        <v>15</v>
      </c>
      <c r="B54" s="78" t="s">
        <v>72</v>
      </c>
      <c r="C54" s="32">
        <f>Blad3!B4</f>
        <v>68.5</v>
      </c>
      <c r="D54" s="129" t="s">
        <v>48</v>
      </c>
      <c r="E54" s="76">
        <f>IF(invulblad!D14=0,0,C54)</f>
        <v>0</v>
      </c>
      <c r="F54" s="77"/>
      <c r="G54" s="77">
        <f t="shared" si="3"/>
        <v>0</v>
      </c>
      <c r="H54" s="41"/>
      <c r="I54" s="1"/>
      <c r="J54" s="1"/>
      <c r="M54" s="154"/>
    </row>
    <row r="55" spans="1:13" ht="13.2" x14ac:dyDescent="0.25">
      <c r="A55" s="131"/>
      <c r="B55" s="139" t="s">
        <v>73</v>
      </c>
      <c r="C55" s="32"/>
      <c r="D55" s="65"/>
      <c r="E55" s="36">
        <f t="shared" ref="E55:G55" si="4">SUM(E52:E54)</f>
        <v>0</v>
      </c>
      <c r="F55" s="36"/>
      <c r="G55" s="36">
        <f t="shared" si="4"/>
        <v>0</v>
      </c>
      <c r="H55" s="41"/>
      <c r="I55" s="1"/>
      <c r="J55" s="1"/>
      <c r="M55" s="154"/>
    </row>
    <row r="56" spans="1:13" ht="13.2" x14ac:dyDescent="0.25">
      <c r="A56" s="131"/>
      <c r="B56" s="139"/>
      <c r="C56" s="32"/>
      <c r="D56" s="65"/>
      <c r="E56" s="38"/>
      <c r="F56" s="38"/>
      <c r="G56" s="38"/>
      <c r="H56" s="41"/>
      <c r="I56" s="1"/>
      <c r="J56" s="1"/>
    </row>
    <row r="57" spans="1:13" ht="13.2" x14ac:dyDescent="0.25">
      <c r="A57" s="131"/>
      <c r="B57" s="117" t="s">
        <v>188</v>
      </c>
      <c r="C57" s="32"/>
      <c r="D57" s="65"/>
      <c r="E57" s="38">
        <f>E44+E49+E55</f>
        <v>0</v>
      </c>
      <c r="F57" s="38">
        <f>F44+F49+F55</f>
        <v>0</v>
      </c>
      <c r="G57" s="38">
        <f>G44+G49+G55</f>
        <v>0</v>
      </c>
      <c r="H57" s="41"/>
      <c r="I57" s="1"/>
      <c r="J57" s="1"/>
    </row>
    <row r="58" spans="1:13" ht="13.2" x14ac:dyDescent="0.25">
      <c r="A58" s="131"/>
      <c r="B58" s="139"/>
      <c r="C58" s="32"/>
      <c r="D58" s="65"/>
      <c r="E58" s="38"/>
      <c r="F58" s="38"/>
      <c r="G58" s="38"/>
      <c r="H58" s="41"/>
      <c r="I58" s="1"/>
      <c r="J58" s="1"/>
    </row>
    <row r="59" spans="1:13" s="110" customFormat="1" ht="25.95" customHeight="1" x14ac:dyDescent="0.3">
      <c r="A59" s="133"/>
      <c r="B59" s="170" t="s">
        <v>189</v>
      </c>
      <c r="C59" s="172"/>
      <c r="D59" s="172"/>
      <c r="E59" s="172"/>
      <c r="F59" s="172"/>
      <c r="G59" s="172"/>
      <c r="H59" s="150"/>
      <c r="I59" s="111"/>
      <c r="J59" s="111"/>
    </row>
    <row r="60" spans="1:13" ht="13.2" x14ac:dyDescent="0.25">
      <c r="A60" s="130"/>
      <c r="B60" s="139"/>
      <c r="C60" s="32"/>
      <c r="D60" s="65"/>
      <c r="E60" s="33"/>
      <c r="F60" s="34"/>
      <c r="G60" s="33"/>
      <c r="H60" s="41"/>
      <c r="I60" s="1"/>
      <c r="J60" s="1"/>
    </row>
    <row r="61" spans="1:13" ht="13.2" x14ac:dyDescent="0.25">
      <c r="A61" s="130"/>
      <c r="B61" s="82" t="s">
        <v>180</v>
      </c>
      <c r="C61" s="32"/>
      <c r="D61" s="65"/>
      <c r="E61" s="32"/>
      <c r="F61" s="35"/>
      <c r="G61" s="35"/>
      <c r="H61" s="41"/>
      <c r="I61" s="1"/>
      <c r="J61" s="1"/>
    </row>
    <row r="62" spans="1:13" ht="13.2" x14ac:dyDescent="0.25">
      <c r="A62" s="130">
        <v>16</v>
      </c>
      <c r="B62" s="80" t="s">
        <v>74</v>
      </c>
      <c r="C62" s="32">
        <f>VLOOKUP(invulblad!D18,Blad2!A:J,9)*-1</f>
        <v>-391.52</v>
      </c>
      <c r="D62" s="129">
        <f>invulblad!D14</f>
        <v>0</v>
      </c>
      <c r="E62" s="32">
        <f>IF(invulblad!D16=1,0,C62*D62)</f>
        <v>0</v>
      </c>
      <c r="F62" s="35"/>
      <c r="G62" s="35">
        <f t="shared" si="1"/>
        <v>0</v>
      </c>
      <c r="H62" s="41"/>
      <c r="I62" s="1"/>
      <c r="J62" s="1"/>
      <c r="K62" s="7"/>
    </row>
    <row r="63" spans="1:13" ht="13.2" x14ac:dyDescent="0.25">
      <c r="A63" s="140"/>
      <c r="B63" s="139" t="s">
        <v>75</v>
      </c>
      <c r="C63" s="81"/>
      <c r="D63" s="65" t="s">
        <v>48</v>
      </c>
      <c r="E63" s="32">
        <f>IF(invulblad!D16=1,0,-Blad3!B15*E43)</f>
        <v>0</v>
      </c>
      <c r="F63" s="35"/>
      <c r="G63" s="35">
        <f>12*E63</f>
        <v>0</v>
      </c>
      <c r="H63" s="41"/>
      <c r="I63" s="1"/>
      <c r="J63" s="1"/>
    </row>
    <row r="64" spans="1:13" ht="13.2" x14ac:dyDescent="0.25">
      <c r="A64" s="140"/>
      <c r="B64" s="139" t="s">
        <v>76</v>
      </c>
      <c r="C64" s="81">
        <f>Blad3!B27</f>
        <v>1.0999999999999999E-2</v>
      </c>
      <c r="D64" s="65" t="s">
        <v>48</v>
      </c>
      <c r="E64" s="32">
        <f t="shared" ref="E64:E65" si="5">G64/12</f>
        <v>0</v>
      </c>
      <c r="F64" s="35"/>
      <c r="G64" s="35">
        <f>IF(invulblad!D16=1,0,IF(invulblad!D20=0,0,IF((-C70*12)&lt;(C64*invulblad!D22/(invulblad!D14+0.0000000000001)),Blad3!B15*((C64*invulblad!D22/(invulblad!D14+0.0000000000001))+(C70*12))*invulblad!D20*(invulblad!D21-1)*invulblad!D14,0)))</f>
        <v>0</v>
      </c>
      <c r="H64" s="41"/>
      <c r="I64" s="1"/>
      <c r="J64" s="1"/>
    </row>
    <row r="65" spans="1:10" ht="13.2" x14ac:dyDescent="0.25">
      <c r="A65" s="141"/>
      <c r="B65" s="139" t="s">
        <v>77</v>
      </c>
      <c r="C65" s="81">
        <f>Blad3!B28</f>
        <v>0.18</v>
      </c>
      <c r="D65" s="65" t="s">
        <v>48</v>
      </c>
      <c r="E65" s="32">
        <f t="shared" si="5"/>
        <v>0</v>
      </c>
      <c r="F65" s="35"/>
      <c r="G65" s="35">
        <f>IF(invulblad!D16=1,0,IF(invulblad!D20=0,0,IF(invulblad!D21=0,0,IF(C65*(G40+G41+G42+G43+G47+G48+G52+G62+G63+G66)/(invulblad!D14+0.0000000000001)&gt;12*-C70,-Blad3!B15*(C65*(G40+G41+G42+G43+G47+G48+G52+G62+G63+G66)/(invulblad!D14+0.0000000000001)+12*C70)*invulblad!D21*invulblad!D20*invulblad!D14,0))))</f>
        <v>0</v>
      </c>
      <c r="H65" s="41"/>
      <c r="I65" s="1"/>
      <c r="J65" s="1"/>
    </row>
    <row r="66" spans="1:10" ht="13.2" x14ac:dyDescent="0.25">
      <c r="A66" s="130"/>
      <c r="B66" s="139" t="s">
        <v>78</v>
      </c>
      <c r="C66" s="32"/>
      <c r="D66" s="142">
        <f>invulblad!D14</f>
        <v>0</v>
      </c>
      <c r="E66" s="76">
        <f>IF(invulblad!D16=1,0,Blad3!B15*E42*(1+C47+C48)*-1)</f>
        <v>0</v>
      </c>
      <c r="F66" s="77"/>
      <c r="G66" s="77">
        <f t="shared" ref="G66:G70" si="6">E66*12</f>
        <v>0</v>
      </c>
      <c r="H66" s="41"/>
      <c r="I66" s="1"/>
      <c r="J66" s="1"/>
    </row>
    <row r="67" spans="1:10" ht="13.2" x14ac:dyDescent="0.25">
      <c r="A67" s="130"/>
      <c r="B67" s="139" t="s">
        <v>79</v>
      </c>
      <c r="C67" s="32"/>
      <c r="D67" s="142"/>
      <c r="E67" s="32">
        <f>SUM(E62:E66)</f>
        <v>0</v>
      </c>
      <c r="F67" s="35"/>
      <c r="G67" s="32">
        <f>SUM(G62:G66)</f>
        <v>0</v>
      </c>
      <c r="H67" s="41"/>
      <c r="I67" s="1"/>
      <c r="J67" s="1"/>
    </row>
    <row r="68" spans="1:10" ht="13.2" x14ac:dyDescent="0.25">
      <c r="A68" s="130"/>
      <c r="B68" s="139"/>
      <c r="C68" s="32"/>
      <c r="D68" s="142"/>
      <c r="E68" s="32"/>
      <c r="F68" s="35"/>
      <c r="G68" s="35"/>
      <c r="H68" s="41"/>
      <c r="I68" s="1"/>
      <c r="J68" s="1"/>
    </row>
    <row r="69" spans="1:10" ht="13.2" x14ac:dyDescent="0.25">
      <c r="A69" s="130"/>
      <c r="B69" s="117" t="s">
        <v>181</v>
      </c>
      <c r="C69" s="32"/>
      <c r="D69" s="142"/>
      <c r="E69" s="32"/>
      <c r="F69" s="35"/>
      <c r="G69" s="35"/>
      <c r="H69" s="41"/>
      <c r="I69" s="1"/>
      <c r="J69" s="1"/>
    </row>
    <row r="70" spans="1:10" ht="13.2" x14ac:dyDescent="0.25">
      <c r="A70" s="130">
        <v>17</v>
      </c>
      <c r="B70" s="80" t="s">
        <v>80</v>
      </c>
      <c r="C70" s="32">
        <f>VLOOKUP(invulblad!D18,Blad2!A6:F26,6,FALSE)*-1</f>
        <v>-509.25</v>
      </c>
      <c r="D70" s="65" t="s">
        <v>48</v>
      </c>
      <c r="E70" s="76">
        <f>C70*invulblad!D20</f>
        <v>0</v>
      </c>
      <c r="F70" s="77"/>
      <c r="G70" s="77">
        <f t="shared" si="6"/>
        <v>0</v>
      </c>
      <c r="H70" s="41"/>
      <c r="I70" s="1"/>
      <c r="J70" s="1"/>
    </row>
    <row r="71" spans="1:10" ht="13.2" x14ac:dyDescent="0.25">
      <c r="A71" s="124"/>
      <c r="B71" s="80"/>
      <c r="C71" s="80"/>
      <c r="D71" s="80"/>
      <c r="E71" s="36"/>
      <c r="F71" s="37"/>
      <c r="G71" s="37"/>
      <c r="H71" s="41"/>
      <c r="I71" s="1"/>
      <c r="J71" s="1"/>
    </row>
    <row r="72" spans="1:10" ht="13.2" x14ac:dyDescent="0.25">
      <c r="A72" s="124"/>
      <c r="B72" s="82" t="s">
        <v>188</v>
      </c>
      <c r="C72" s="80"/>
      <c r="D72" s="80"/>
      <c r="E72" s="84">
        <f>E67+E70</f>
        <v>0</v>
      </c>
      <c r="F72" s="85"/>
      <c r="G72" s="84">
        <f>G67+G70</f>
        <v>0</v>
      </c>
      <c r="H72" s="41"/>
      <c r="I72" s="1"/>
      <c r="J72" s="1"/>
    </row>
    <row r="73" spans="1:10" ht="13.2" x14ac:dyDescent="0.25">
      <c r="A73" s="124"/>
      <c r="B73" s="82"/>
      <c r="C73" s="80"/>
      <c r="D73" s="80"/>
      <c r="E73" s="84"/>
      <c r="F73" s="85"/>
      <c r="G73" s="84"/>
      <c r="H73" s="41"/>
      <c r="I73" s="1"/>
      <c r="J73" s="1"/>
    </row>
    <row r="74" spans="1:10" ht="13.2" x14ac:dyDescent="0.25">
      <c r="A74" s="124"/>
      <c r="B74" s="82"/>
      <c r="C74" s="80"/>
      <c r="D74" s="80"/>
      <c r="E74" s="84"/>
      <c r="F74" s="85"/>
      <c r="G74" s="84"/>
      <c r="H74" s="41"/>
      <c r="I74" s="1"/>
      <c r="J74" s="1"/>
    </row>
    <row r="75" spans="1:10" ht="13.2" x14ac:dyDescent="0.25">
      <c r="A75" s="124"/>
      <c r="B75" s="143"/>
      <c r="C75" s="90"/>
      <c r="D75" s="90"/>
      <c r="E75" s="144"/>
      <c r="F75" s="145"/>
      <c r="G75" s="144"/>
      <c r="H75" s="41"/>
      <c r="I75" s="1"/>
      <c r="J75" s="1"/>
    </row>
    <row r="76" spans="1:10" ht="13.8" x14ac:dyDescent="0.3">
      <c r="A76" s="124"/>
      <c r="B76" s="173" t="s">
        <v>24</v>
      </c>
      <c r="C76" s="174"/>
      <c r="D76" s="174"/>
      <c r="E76" s="174"/>
      <c r="F76" s="174"/>
      <c r="G76" s="174"/>
      <c r="H76" s="41"/>
      <c r="I76" s="1"/>
      <c r="J76" s="1"/>
    </row>
    <row r="77" spans="1:10" ht="13.2" x14ac:dyDescent="0.25">
      <c r="A77" s="54"/>
      <c r="B77" s="54"/>
      <c r="C77" s="90"/>
      <c r="D77" s="90"/>
      <c r="E77" s="90"/>
      <c r="F77" s="54"/>
      <c r="G77" s="54"/>
      <c r="H77" s="113"/>
      <c r="I77" s="1"/>
      <c r="J77" s="1"/>
    </row>
    <row r="78" spans="1:10" ht="30" customHeight="1" x14ac:dyDescent="0.25">
      <c r="A78" s="134">
        <v>1</v>
      </c>
      <c r="B78" s="166" t="s">
        <v>121</v>
      </c>
      <c r="C78" s="167"/>
      <c r="D78" s="167"/>
      <c r="E78" s="167"/>
      <c r="F78" s="167"/>
      <c r="G78" s="167"/>
      <c r="H78" s="113"/>
      <c r="I78" s="1"/>
      <c r="J78" s="1"/>
    </row>
    <row r="79" spans="1:10" ht="30" customHeight="1" x14ac:dyDescent="0.25">
      <c r="A79" s="134">
        <v>2</v>
      </c>
      <c r="B79" s="166" t="s">
        <v>149</v>
      </c>
      <c r="C79" s="167"/>
      <c r="D79" s="167"/>
      <c r="E79" s="167"/>
      <c r="F79" s="167"/>
      <c r="G79" s="167"/>
      <c r="H79" s="113"/>
      <c r="I79" s="1"/>
      <c r="J79" s="1"/>
    </row>
    <row r="80" spans="1:10" ht="37.5" customHeight="1" x14ac:dyDescent="0.25">
      <c r="A80" s="134">
        <v>3</v>
      </c>
      <c r="B80" s="166" t="s">
        <v>136</v>
      </c>
      <c r="C80" s="167"/>
      <c r="D80" s="167"/>
      <c r="E80" s="167"/>
      <c r="F80" s="167"/>
      <c r="G80" s="167"/>
      <c r="H80" s="113"/>
      <c r="I80" s="1"/>
      <c r="J80" s="1"/>
    </row>
    <row r="81" spans="1:10" ht="59.4" customHeight="1" x14ac:dyDescent="0.25">
      <c r="A81" s="134">
        <v>4</v>
      </c>
      <c r="B81" s="166" t="s">
        <v>137</v>
      </c>
      <c r="C81" s="167"/>
      <c r="D81" s="167"/>
      <c r="E81" s="167"/>
      <c r="F81" s="167"/>
      <c r="G81" s="167"/>
      <c r="H81" s="113"/>
      <c r="I81" s="1"/>
      <c r="J81" s="1"/>
    </row>
    <row r="82" spans="1:10" ht="29.4" customHeight="1" x14ac:dyDescent="0.25">
      <c r="A82" s="134">
        <v>5</v>
      </c>
      <c r="B82" s="166" t="s">
        <v>81</v>
      </c>
      <c r="C82" s="167"/>
      <c r="D82" s="167"/>
      <c r="E82" s="167"/>
      <c r="F82" s="167"/>
      <c r="G82" s="167"/>
      <c r="H82" s="113"/>
      <c r="I82" s="1"/>
      <c r="J82" s="1"/>
    </row>
    <row r="83" spans="1:10" ht="17.399999999999999" customHeight="1" x14ac:dyDescent="0.25">
      <c r="A83" s="134">
        <v>6</v>
      </c>
      <c r="B83" s="166" t="s">
        <v>122</v>
      </c>
      <c r="C83" s="167"/>
      <c r="D83" s="167"/>
      <c r="E83" s="167"/>
      <c r="F83" s="167"/>
      <c r="G83" s="167"/>
      <c r="H83" s="113"/>
      <c r="I83" s="1"/>
      <c r="J83" s="1"/>
    </row>
    <row r="84" spans="1:10" ht="41.25" customHeight="1" x14ac:dyDescent="0.25">
      <c r="A84" s="134">
        <v>7</v>
      </c>
      <c r="B84" s="166" t="s">
        <v>128</v>
      </c>
      <c r="C84" s="167"/>
      <c r="D84" s="167"/>
      <c r="E84" s="167"/>
      <c r="F84" s="167"/>
      <c r="G84" s="167"/>
      <c r="H84" s="113"/>
      <c r="I84" s="1"/>
      <c r="J84" s="1"/>
    </row>
    <row r="85" spans="1:10" ht="48" customHeight="1" x14ac:dyDescent="0.25">
      <c r="A85" s="134">
        <v>8</v>
      </c>
      <c r="B85" s="166" t="s">
        <v>129</v>
      </c>
      <c r="C85" s="167"/>
      <c r="D85" s="167"/>
      <c r="E85" s="167"/>
      <c r="F85" s="167"/>
      <c r="G85" s="167"/>
      <c r="H85" s="113"/>
      <c r="I85" s="1"/>
      <c r="J85" s="1"/>
    </row>
    <row r="86" spans="1:10" ht="41.25" customHeight="1" x14ac:dyDescent="0.25">
      <c r="A86" s="134">
        <v>9</v>
      </c>
      <c r="B86" s="166" t="s">
        <v>130</v>
      </c>
      <c r="C86" s="167"/>
      <c r="D86" s="167"/>
      <c r="E86" s="167"/>
      <c r="F86" s="167"/>
      <c r="G86" s="167"/>
      <c r="H86" s="113"/>
      <c r="I86" s="1"/>
      <c r="J86" s="1"/>
    </row>
    <row r="87" spans="1:10" ht="31.95" customHeight="1" x14ac:dyDescent="0.25">
      <c r="A87" s="134">
        <v>10</v>
      </c>
      <c r="B87" s="166" t="s">
        <v>151</v>
      </c>
      <c r="C87" s="167"/>
      <c r="D87" s="167"/>
      <c r="E87" s="167"/>
      <c r="F87" s="167"/>
      <c r="G87" s="167"/>
      <c r="H87" s="113"/>
      <c r="I87" s="1"/>
      <c r="J87" s="1"/>
    </row>
    <row r="88" spans="1:10" ht="32.4" customHeight="1" x14ac:dyDescent="0.25">
      <c r="A88" s="134">
        <v>11</v>
      </c>
      <c r="B88" s="166" t="s">
        <v>131</v>
      </c>
      <c r="C88" s="167"/>
      <c r="D88" s="167"/>
      <c r="E88" s="167"/>
      <c r="F88" s="167"/>
      <c r="G88" s="167"/>
      <c r="H88" s="113"/>
      <c r="I88" s="1"/>
      <c r="J88" s="1"/>
    </row>
    <row r="89" spans="1:10" ht="17.399999999999999" customHeight="1" x14ac:dyDescent="0.25">
      <c r="A89" s="134">
        <v>12</v>
      </c>
      <c r="B89" s="166" t="s">
        <v>132</v>
      </c>
      <c r="C89" s="167"/>
      <c r="D89" s="167"/>
      <c r="E89" s="167"/>
      <c r="F89" s="167"/>
      <c r="G89" s="167"/>
      <c r="H89" s="113"/>
      <c r="I89" s="1"/>
      <c r="J89" s="1"/>
    </row>
    <row r="90" spans="1:10" ht="42.6" customHeight="1" x14ac:dyDescent="0.25">
      <c r="A90" s="134">
        <v>13</v>
      </c>
      <c r="B90" s="166" t="s">
        <v>133</v>
      </c>
      <c r="C90" s="167"/>
      <c r="D90" s="167"/>
      <c r="E90" s="167"/>
      <c r="F90" s="167"/>
      <c r="G90" s="167"/>
      <c r="H90" s="113"/>
      <c r="I90" s="1"/>
      <c r="J90" s="1"/>
    </row>
    <row r="91" spans="1:10" ht="34.950000000000003" customHeight="1" x14ac:dyDescent="0.25">
      <c r="A91" s="134">
        <v>14</v>
      </c>
      <c r="B91" s="166" t="s">
        <v>134</v>
      </c>
      <c r="C91" s="167"/>
      <c r="D91" s="167"/>
      <c r="E91" s="167"/>
      <c r="F91" s="167"/>
      <c r="G91" s="167"/>
      <c r="H91" s="113"/>
      <c r="I91" s="1"/>
      <c r="J91" s="1"/>
    </row>
    <row r="92" spans="1:10" ht="30.6" customHeight="1" x14ac:dyDescent="0.25">
      <c r="A92" s="134">
        <v>15</v>
      </c>
      <c r="B92" s="166" t="s">
        <v>135</v>
      </c>
      <c r="C92" s="167"/>
      <c r="D92" s="167"/>
      <c r="E92" s="167"/>
      <c r="F92" s="167"/>
      <c r="G92" s="167"/>
      <c r="H92" s="113"/>
      <c r="I92" s="1"/>
      <c r="J92" s="1"/>
    </row>
    <row r="93" spans="1:10" ht="46.2" customHeight="1" x14ac:dyDescent="0.25">
      <c r="A93" s="134">
        <v>16</v>
      </c>
      <c r="B93" s="166" t="s">
        <v>152</v>
      </c>
      <c r="C93" s="167"/>
      <c r="D93" s="167"/>
      <c r="E93" s="167"/>
      <c r="F93" s="167"/>
      <c r="G93" s="167"/>
      <c r="H93" s="113"/>
      <c r="I93" s="1"/>
      <c r="J93" s="1"/>
    </row>
    <row r="94" spans="1:10" ht="45.6" customHeight="1" x14ac:dyDescent="0.25">
      <c r="A94" s="134">
        <v>17</v>
      </c>
      <c r="B94" s="166" t="s">
        <v>138</v>
      </c>
      <c r="C94" s="167"/>
      <c r="D94" s="167"/>
      <c r="E94" s="167"/>
      <c r="F94" s="167"/>
      <c r="G94" s="167"/>
      <c r="H94" s="113"/>
      <c r="I94" s="1"/>
      <c r="J94" s="1"/>
    </row>
    <row r="95" spans="1:10" ht="13.2" x14ac:dyDescent="0.25">
      <c r="A95" s="146"/>
      <c r="B95" s="92"/>
      <c r="C95" s="93"/>
      <c r="D95" s="93"/>
      <c r="E95" s="93"/>
      <c r="F95" s="94"/>
      <c r="G95" s="94"/>
      <c r="H95" s="113"/>
      <c r="I95" s="1"/>
      <c r="J95" s="1"/>
    </row>
    <row r="96" spans="1:10" ht="13.8" x14ac:dyDescent="0.25">
      <c r="A96" s="146"/>
      <c r="B96" s="178" t="s">
        <v>139</v>
      </c>
      <c r="C96" s="167"/>
      <c r="D96" s="167"/>
      <c r="E96" s="167"/>
      <c r="F96" s="167"/>
      <c r="G96" s="167"/>
      <c r="H96" s="113"/>
      <c r="I96" s="1"/>
      <c r="J96" s="1"/>
    </row>
    <row r="97" spans="1:26" ht="13.2" x14ac:dyDescent="0.25">
      <c r="A97" s="135"/>
      <c r="B97" s="96"/>
      <c r="C97" s="96"/>
      <c r="D97" s="96"/>
      <c r="E97" s="96"/>
      <c r="F97" s="97"/>
      <c r="G97" s="97"/>
      <c r="H97" s="114"/>
      <c r="I97" s="11"/>
      <c r="J97" s="11"/>
      <c r="K97" s="9"/>
      <c r="L97" s="9"/>
      <c r="M97" s="9"/>
      <c r="N97" s="9"/>
      <c r="O97" s="9"/>
      <c r="P97" s="9"/>
      <c r="Q97" s="9"/>
      <c r="R97" s="9"/>
      <c r="S97" s="9"/>
      <c r="T97" s="9"/>
      <c r="U97" s="9"/>
      <c r="V97" s="9"/>
      <c r="W97" s="9"/>
      <c r="X97" s="9"/>
      <c r="Y97" s="9"/>
      <c r="Z97" s="9"/>
    </row>
    <row r="98" spans="1:26" ht="30.6" customHeight="1" x14ac:dyDescent="0.25">
      <c r="A98" s="135">
        <v>1</v>
      </c>
      <c r="B98" s="179" t="s">
        <v>140</v>
      </c>
      <c r="C98" s="177"/>
      <c r="D98" s="177"/>
      <c r="E98" s="177"/>
      <c r="F98" s="177"/>
      <c r="G98" s="177"/>
      <c r="H98" s="114"/>
      <c r="I98" s="11"/>
      <c r="J98" s="11"/>
      <c r="K98" s="9"/>
      <c r="L98" s="9"/>
      <c r="M98" s="9"/>
      <c r="N98" s="9"/>
      <c r="O98" s="9"/>
      <c r="P98" s="9"/>
      <c r="Q98" s="9"/>
      <c r="R98" s="9"/>
      <c r="S98" s="9"/>
      <c r="T98" s="9"/>
      <c r="U98" s="9"/>
      <c r="V98" s="9"/>
      <c r="W98" s="9"/>
      <c r="X98" s="9"/>
      <c r="Y98" s="9"/>
      <c r="Z98" s="9"/>
    </row>
    <row r="99" spans="1:26" ht="28.95" customHeight="1" x14ac:dyDescent="0.25">
      <c r="A99" s="135">
        <v>2</v>
      </c>
      <c r="B99" s="179" t="s">
        <v>153</v>
      </c>
      <c r="C99" s="177"/>
      <c r="D99" s="177"/>
      <c r="E99" s="177"/>
      <c r="F99" s="177"/>
      <c r="G99" s="177"/>
      <c r="H99" s="114"/>
      <c r="I99" s="11"/>
      <c r="J99" s="11"/>
      <c r="K99" s="9"/>
      <c r="L99" s="9"/>
      <c r="M99" s="9"/>
      <c r="N99" s="9"/>
      <c r="O99" s="9"/>
      <c r="P99" s="9"/>
      <c r="Q99" s="9"/>
      <c r="R99" s="9"/>
      <c r="S99" s="9"/>
      <c r="T99" s="9"/>
      <c r="U99" s="9"/>
      <c r="V99" s="9"/>
      <c r="W99" s="9"/>
      <c r="X99" s="9"/>
      <c r="Y99" s="9"/>
      <c r="Z99" s="9"/>
    </row>
    <row r="100" spans="1:26" ht="30.6" customHeight="1" x14ac:dyDescent="0.25">
      <c r="A100" s="135">
        <v>3</v>
      </c>
      <c r="B100" s="179" t="s">
        <v>141</v>
      </c>
      <c r="C100" s="177"/>
      <c r="D100" s="177"/>
      <c r="E100" s="177"/>
      <c r="F100" s="177"/>
      <c r="G100" s="177"/>
      <c r="H100" s="114"/>
      <c r="I100" s="11"/>
      <c r="J100" s="11"/>
      <c r="K100" s="9"/>
      <c r="L100" s="9"/>
      <c r="M100" s="9"/>
      <c r="N100" s="9"/>
      <c r="O100" s="9"/>
      <c r="P100" s="9"/>
      <c r="Q100" s="9"/>
      <c r="R100" s="9"/>
      <c r="S100" s="9"/>
      <c r="T100" s="9"/>
      <c r="U100" s="9"/>
      <c r="V100" s="9"/>
      <c r="W100" s="9"/>
      <c r="X100" s="9"/>
      <c r="Y100" s="9"/>
      <c r="Z100" s="9"/>
    </row>
    <row r="101" spans="1:26" ht="75.599999999999994" customHeight="1" x14ac:dyDescent="0.25">
      <c r="A101" s="147">
        <v>4</v>
      </c>
      <c r="B101" s="166" t="s">
        <v>142</v>
      </c>
      <c r="C101" s="175"/>
      <c r="D101" s="175"/>
      <c r="E101" s="175"/>
      <c r="F101" s="175"/>
      <c r="G101" s="175"/>
      <c r="H101" s="151"/>
      <c r="I101" s="1"/>
      <c r="J101" s="7"/>
    </row>
    <row r="102" spans="1:26" ht="13.2" x14ac:dyDescent="0.25">
      <c r="A102" s="134"/>
      <c r="B102" s="97"/>
      <c r="C102" s="93"/>
      <c r="D102" s="93"/>
      <c r="E102" s="93"/>
      <c r="F102" s="94"/>
      <c r="G102" s="94"/>
      <c r="H102" s="151"/>
      <c r="I102" s="1"/>
      <c r="J102" s="7"/>
    </row>
    <row r="103" spans="1:26" ht="13.8" x14ac:dyDescent="0.25">
      <c r="A103" s="134"/>
      <c r="B103" s="176" t="s">
        <v>82</v>
      </c>
      <c r="C103" s="177"/>
      <c r="D103" s="177"/>
      <c r="E103" s="177"/>
      <c r="F103" s="177"/>
      <c r="G103" s="177"/>
      <c r="H103" s="151"/>
      <c r="I103" s="1"/>
      <c r="J103" s="7"/>
    </row>
    <row r="104" spans="1:26" ht="13.2" x14ac:dyDescent="0.25">
      <c r="A104" s="147"/>
      <c r="B104" s="91"/>
      <c r="C104" s="93"/>
      <c r="D104" s="93"/>
      <c r="E104" s="93"/>
      <c r="F104" s="94"/>
      <c r="G104" s="94"/>
      <c r="H104" s="151"/>
      <c r="I104" s="1"/>
      <c r="J104" s="7"/>
    </row>
    <row r="105" spans="1:26" ht="13.2" x14ac:dyDescent="0.25">
      <c r="A105" s="103"/>
      <c r="B105" s="104"/>
      <c r="C105" s="105"/>
      <c r="D105" s="105"/>
      <c r="E105" s="105"/>
      <c r="F105" s="106"/>
      <c r="G105" s="106"/>
      <c r="H105" s="5"/>
      <c r="I105" s="1"/>
      <c r="J105" s="7"/>
    </row>
    <row r="106" spans="1:26" ht="13.2" x14ac:dyDescent="0.25">
      <c r="A106" s="107"/>
      <c r="B106" s="105"/>
      <c r="C106" s="105"/>
      <c r="D106" s="105"/>
      <c r="E106" s="105"/>
      <c r="F106" s="106"/>
      <c r="G106" s="106"/>
      <c r="H106" s="4"/>
      <c r="I106" s="1"/>
      <c r="J106" s="1"/>
    </row>
    <row r="107" spans="1:26" ht="13.2" x14ac:dyDescent="0.25">
      <c r="A107" s="108"/>
      <c r="B107" s="68"/>
      <c r="C107" s="105"/>
      <c r="D107" s="105"/>
      <c r="E107" s="105"/>
      <c r="F107" s="106"/>
      <c r="G107" s="106"/>
      <c r="H107" s="4"/>
      <c r="I107" s="1"/>
      <c r="J107" s="1"/>
    </row>
    <row r="108" spans="1:26" ht="13.2" x14ac:dyDescent="0.25">
      <c r="A108" s="107"/>
      <c r="B108" s="105"/>
      <c r="C108" s="105"/>
      <c r="D108" s="105"/>
      <c r="E108" s="105"/>
      <c r="F108" s="106"/>
      <c r="G108" s="106"/>
      <c r="H108" s="4"/>
      <c r="I108" s="1"/>
      <c r="J108" s="1"/>
    </row>
    <row r="109" spans="1:26" ht="13.2" x14ac:dyDescent="0.25">
      <c r="A109" s="109"/>
      <c r="B109" s="106"/>
      <c r="C109" s="106"/>
      <c r="D109" s="106"/>
      <c r="E109" s="106"/>
      <c r="F109" s="106"/>
      <c r="G109" s="106"/>
      <c r="H109" s="4"/>
      <c r="J109" s="1"/>
    </row>
    <row r="110" spans="1:26" ht="13.2" x14ac:dyDescent="0.25">
      <c r="A110" s="109"/>
      <c r="B110" s="105" t="s">
        <v>83</v>
      </c>
      <c r="C110" s="106"/>
      <c r="D110" s="106"/>
      <c r="E110" s="106"/>
      <c r="F110" s="106"/>
      <c r="G110" s="106"/>
      <c r="H110" s="4"/>
      <c r="J110" s="1"/>
    </row>
    <row r="111" spans="1:26" ht="13.2" x14ac:dyDescent="0.25">
      <c r="A111" s="109"/>
      <c r="B111" s="106"/>
      <c r="C111" s="106"/>
      <c r="D111" s="106"/>
      <c r="E111" s="106"/>
      <c r="F111" s="106"/>
      <c r="G111" s="106"/>
      <c r="H111" s="4"/>
      <c r="J111" s="1"/>
    </row>
    <row r="112" spans="1:26" ht="13.2" x14ac:dyDescent="0.25">
      <c r="A112" s="109"/>
      <c r="B112" s="106"/>
      <c r="C112" s="106"/>
      <c r="D112" s="106"/>
      <c r="E112" s="106"/>
      <c r="F112" s="106"/>
      <c r="G112" s="106"/>
      <c r="H112" s="4"/>
      <c r="J112" s="1"/>
    </row>
    <row r="113" spans="1:10" ht="13.2" x14ac:dyDescent="0.25">
      <c r="A113" s="109"/>
      <c r="B113" s="106"/>
      <c r="C113" s="106"/>
      <c r="D113" s="106"/>
      <c r="E113" s="106"/>
      <c r="F113" s="106"/>
      <c r="G113" s="106"/>
      <c r="H113" s="4"/>
      <c r="J113" s="1"/>
    </row>
    <row r="114" spans="1:10" ht="13.2" x14ac:dyDescent="0.25">
      <c r="A114" s="109"/>
      <c r="B114" s="106"/>
      <c r="C114" s="106"/>
      <c r="D114" s="106"/>
      <c r="E114" s="106"/>
      <c r="F114" s="106"/>
      <c r="G114" s="106"/>
      <c r="H114" s="4"/>
      <c r="J114" s="1"/>
    </row>
    <row r="115" spans="1:10" ht="13.2" x14ac:dyDescent="0.25">
      <c r="A115" s="109"/>
      <c r="B115" s="106"/>
      <c r="C115" s="106"/>
      <c r="D115" s="106"/>
      <c r="E115" s="106"/>
      <c r="F115" s="106"/>
      <c r="G115" s="106"/>
      <c r="H115" s="4"/>
      <c r="J115" s="1"/>
    </row>
    <row r="116" spans="1:10" ht="13.2" x14ac:dyDescent="0.25">
      <c r="A116" s="109"/>
      <c r="B116" s="106"/>
      <c r="C116" s="106"/>
      <c r="D116" s="106"/>
      <c r="E116" s="106"/>
      <c r="F116" s="106"/>
      <c r="G116" s="106"/>
      <c r="H116" s="4"/>
      <c r="J116" s="1"/>
    </row>
    <row r="117" spans="1:10" ht="13.2" x14ac:dyDescent="0.25">
      <c r="A117" s="109"/>
      <c r="B117" s="106"/>
      <c r="C117" s="106"/>
      <c r="D117" s="106"/>
      <c r="E117" s="106"/>
      <c r="F117" s="106"/>
      <c r="G117" s="106"/>
      <c r="H117" s="4"/>
      <c r="J117" s="1"/>
    </row>
    <row r="118" spans="1:10" ht="13.2" x14ac:dyDescent="0.25">
      <c r="A118" s="109"/>
      <c r="B118" s="106"/>
      <c r="C118" s="106"/>
      <c r="D118" s="106"/>
      <c r="E118" s="106"/>
      <c r="F118" s="106"/>
      <c r="G118" s="106"/>
      <c r="H118" s="4"/>
      <c r="J118" s="1"/>
    </row>
    <row r="119" spans="1:10" ht="13.2" x14ac:dyDescent="0.25">
      <c r="A119" s="109"/>
      <c r="B119" s="106"/>
      <c r="C119" s="106"/>
      <c r="D119" s="106"/>
      <c r="E119" s="106"/>
      <c r="F119" s="106"/>
      <c r="G119" s="106"/>
      <c r="H119" s="4"/>
      <c r="J119" s="1"/>
    </row>
    <row r="120" spans="1:10" ht="13.2" x14ac:dyDescent="0.25">
      <c r="A120" s="109"/>
      <c r="B120" s="106"/>
      <c r="C120" s="106"/>
      <c r="D120" s="106"/>
      <c r="E120" s="106"/>
      <c r="F120" s="106"/>
      <c r="G120" s="106"/>
      <c r="H120" s="4"/>
      <c r="J120" s="1"/>
    </row>
    <row r="121" spans="1:10" ht="13.2" x14ac:dyDescent="0.25">
      <c r="A121" s="109"/>
      <c r="B121" s="106"/>
      <c r="C121" s="106"/>
      <c r="D121" s="106"/>
      <c r="E121" s="106"/>
      <c r="F121" s="106"/>
      <c r="G121" s="106"/>
      <c r="H121" s="4"/>
      <c r="J121" s="1"/>
    </row>
    <row r="122" spans="1:10" ht="13.2" x14ac:dyDescent="0.25">
      <c r="A122" s="109"/>
      <c r="B122" s="106"/>
      <c r="C122" s="106"/>
      <c r="D122" s="106"/>
      <c r="E122" s="106"/>
      <c r="F122" s="106"/>
      <c r="G122" s="106"/>
      <c r="H122" s="4"/>
      <c r="J122" s="1"/>
    </row>
    <row r="123" spans="1:10" ht="13.2" x14ac:dyDescent="0.25">
      <c r="A123" s="109"/>
      <c r="B123" s="106"/>
      <c r="C123" s="106"/>
      <c r="D123" s="106"/>
      <c r="E123" s="106"/>
      <c r="F123" s="106"/>
      <c r="G123" s="106"/>
      <c r="H123" s="4"/>
      <c r="J123" s="1"/>
    </row>
    <row r="124" spans="1:10" ht="13.2" x14ac:dyDescent="0.25">
      <c r="A124" s="109"/>
      <c r="B124" s="106"/>
      <c r="C124" s="106"/>
      <c r="D124" s="106"/>
      <c r="E124" s="106"/>
      <c r="F124" s="106"/>
      <c r="G124" s="106"/>
      <c r="H124" s="4"/>
      <c r="J124" s="1"/>
    </row>
    <row r="125" spans="1:10" ht="13.2" x14ac:dyDescent="0.25">
      <c r="A125" s="109"/>
      <c r="B125" s="106"/>
      <c r="C125" s="106"/>
      <c r="D125" s="106"/>
      <c r="E125" s="106"/>
      <c r="F125" s="106"/>
      <c r="G125" s="106"/>
      <c r="H125" s="4"/>
      <c r="J125" s="1"/>
    </row>
    <row r="126" spans="1:10" ht="13.2" x14ac:dyDescent="0.25">
      <c r="A126" s="109"/>
      <c r="B126" s="106"/>
      <c r="C126" s="106"/>
      <c r="D126" s="106"/>
      <c r="E126" s="106"/>
      <c r="F126" s="106"/>
      <c r="G126" s="106"/>
      <c r="H126" s="4"/>
      <c r="J126" s="1"/>
    </row>
    <row r="127" spans="1:10" ht="13.2" x14ac:dyDescent="0.25">
      <c r="A127" s="109"/>
      <c r="B127" s="106"/>
      <c r="C127" s="106"/>
      <c r="D127" s="106"/>
      <c r="E127" s="106"/>
      <c r="F127" s="106"/>
      <c r="G127" s="106"/>
      <c r="H127" s="4"/>
      <c r="J127" s="1"/>
    </row>
    <row r="128" spans="1:10" ht="13.2" x14ac:dyDescent="0.25">
      <c r="A128" s="109"/>
      <c r="B128" s="106"/>
      <c r="C128" s="106"/>
      <c r="D128" s="106"/>
      <c r="E128" s="106"/>
      <c r="F128" s="106"/>
      <c r="G128" s="106"/>
      <c r="H128" s="4"/>
      <c r="J128" s="1"/>
    </row>
    <row r="129" spans="1:10" ht="13.2" x14ac:dyDescent="0.25">
      <c r="A129" s="109"/>
      <c r="B129" s="106"/>
      <c r="C129" s="106"/>
      <c r="D129" s="106"/>
      <c r="E129" s="106"/>
      <c r="F129" s="106"/>
      <c r="G129" s="106"/>
      <c r="H129" s="4"/>
      <c r="J129" s="1"/>
    </row>
    <row r="130" spans="1:10" ht="13.2" x14ac:dyDescent="0.25">
      <c r="A130" s="109"/>
      <c r="B130" s="106"/>
      <c r="C130" s="106"/>
      <c r="D130" s="106"/>
      <c r="E130" s="106"/>
      <c r="F130" s="106"/>
      <c r="G130" s="106"/>
      <c r="H130" s="4"/>
      <c r="J130" s="1"/>
    </row>
    <row r="131" spans="1:10" ht="13.2" x14ac:dyDescent="0.25">
      <c r="A131" s="109"/>
      <c r="B131" s="106"/>
      <c r="C131" s="106"/>
      <c r="D131" s="106"/>
      <c r="E131" s="106"/>
      <c r="F131" s="106"/>
      <c r="G131" s="106"/>
      <c r="H131" s="4"/>
      <c r="J131" s="1"/>
    </row>
    <row r="132" spans="1:10" ht="13.2" x14ac:dyDescent="0.25">
      <c r="A132" s="109"/>
      <c r="B132" s="106"/>
      <c r="C132" s="106"/>
      <c r="D132" s="106"/>
      <c r="E132" s="106"/>
      <c r="F132" s="106"/>
      <c r="G132" s="106"/>
      <c r="H132" s="4"/>
      <c r="J132" s="1"/>
    </row>
    <row r="133" spans="1:10" ht="13.2" x14ac:dyDescent="0.25">
      <c r="A133" s="109"/>
      <c r="B133" s="106"/>
      <c r="C133" s="106"/>
      <c r="D133" s="106"/>
      <c r="E133" s="106"/>
      <c r="F133" s="106"/>
      <c r="G133" s="106"/>
      <c r="H133" s="4"/>
      <c r="J133" s="1"/>
    </row>
    <row r="134" spans="1:10" ht="13.2" x14ac:dyDescent="0.25">
      <c r="A134" s="109"/>
      <c r="B134" s="106"/>
      <c r="C134" s="106"/>
      <c r="D134" s="106"/>
      <c r="E134" s="106"/>
      <c r="F134" s="106"/>
      <c r="G134" s="106"/>
      <c r="H134" s="4"/>
      <c r="J134" s="1"/>
    </row>
    <row r="135" spans="1:10" ht="13.2" x14ac:dyDescent="0.25">
      <c r="A135" s="109"/>
      <c r="B135" s="106"/>
      <c r="C135" s="106"/>
      <c r="D135" s="106"/>
      <c r="E135" s="106"/>
      <c r="F135" s="106"/>
      <c r="G135" s="106"/>
      <c r="H135" s="4"/>
      <c r="J135" s="1"/>
    </row>
    <row r="136" spans="1:10" ht="13.2" x14ac:dyDescent="0.25">
      <c r="A136" s="109"/>
      <c r="B136" s="106"/>
      <c r="C136" s="106"/>
      <c r="D136" s="106"/>
      <c r="E136" s="106"/>
      <c r="F136" s="106"/>
      <c r="G136" s="106"/>
      <c r="H136" s="4"/>
      <c r="J136" s="1"/>
    </row>
    <row r="137" spans="1:10" ht="13.2" x14ac:dyDescent="0.25">
      <c r="A137" s="109"/>
      <c r="B137" s="106"/>
      <c r="C137" s="106"/>
      <c r="D137" s="106"/>
      <c r="E137" s="106"/>
      <c r="F137" s="106"/>
      <c r="G137" s="106"/>
      <c r="H137" s="4"/>
      <c r="J137" s="1"/>
    </row>
    <row r="138" spans="1:10" ht="13.2" x14ac:dyDescent="0.25">
      <c r="A138" s="109"/>
      <c r="B138" s="106"/>
      <c r="C138" s="106"/>
      <c r="D138" s="106"/>
      <c r="E138" s="106"/>
      <c r="F138" s="106"/>
      <c r="G138" s="106"/>
      <c r="H138" s="4"/>
      <c r="J138" s="1"/>
    </row>
    <row r="139" spans="1:10" ht="13.2" x14ac:dyDescent="0.25">
      <c r="A139" s="109"/>
      <c r="B139" s="106"/>
      <c r="C139" s="106"/>
      <c r="D139" s="106"/>
      <c r="E139" s="106"/>
      <c r="F139" s="106"/>
      <c r="G139" s="106"/>
      <c r="H139" s="4"/>
      <c r="J139" s="1"/>
    </row>
    <row r="140" spans="1:10" ht="13.2" x14ac:dyDescent="0.25">
      <c r="A140" s="109"/>
      <c r="B140" s="106"/>
      <c r="C140" s="106"/>
      <c r="D140" s="106"/>
      <c r="E140" s="106"/>
      <c r="F140" s="106"/>
      <c r="G140" s="106"/>
      <c r="H140" s="4"/>
      <c r="J140" s="1"/>
    </row>
    <row r="141" spans="1:10" ht="13.2" x14ac:dyDescent="0.25">
      <c r="A141" s="109"/>
      <c r="B141" s="106"/>
      <c r="C141" s="106"/>
      <c r="D141" s="106"/>
      <c r="E141" s="106"/>
      <c r="F141" s="106"/>
      <c r="G141" s="106"/>
      <c r="H141" s="4"/>
      <c r="J141" s="1"/>
    </row>
    <row r="142" spans="1:10" ht="13.2" x14ac:dyDescent="0.25">
      <c r="A142" s="109"/>
      <c r="B142" s="106"/>
      <c r="C142" s="106"/>
      <c r="D142" s="106"/>
      <c r="E142" s="106"/>
      <c r="F142" s="106"/>
      <c r="G142" s="106"/>
      <c r="H142" s="4"/>
      <c r="J142" s="1"/>
    </row>
    <row r="143" spans="1:10" ht="13.2" x14ac:dyDescent="0.25">
      <c r="A143" s="109"/>
      <c r="B143" s="106"/>
      <c r="C143" s="106"/>
      <c r="D143" s="106"/>
      <c r="E143" s="106"/>
      <c r="F143" s="106"/>
      <c r="G143" s="106"/>
      <c r="H143" s="4"/>
      <c r="J143" s="1"/>
    </row>
    <row r="144" spans="1:10" ht="13.2" x14ac:dyDescent="0.25">
      <c r="A144" s="109"/>
      <c r="B144" s="106"/>
      <c r="C144" s="106"/>
      <c r="D144" s="106"/>
      <c r="E144" s="106"/>
      <c r="F144" s="106"/>
      <c r="G144" s="106"/>
      <c r="H144" s="4"/>
      <c r="J144" s="1"/>
    </row>
    <row r="145" spans="1:10" ht="13.2" x14ac:dyDescent="0.25">
      <c r="A145" s="109"/>
      <c r="B145" s="106"/>
      <c r="C145" s="106"/>
      <c r="D145" s="106"/>
      <c r="E145" s="106"/>
      <c r="F145" s="106"/>
      <c r="G145" s="106"/>
      <c r="H145" s="4"/>
      <c r="J145" s="1"/>
    </row>
    <row r="146" spans="1:10" ht="13.2" x14ac:dyDescent="0.25">
      <c r="A146" s="109"/>
      <c r="B146" s="106"/>
      <c r="C146" s="106"/>
      <c r="D146" s="106"/>
      <c r="E146" s="106"/>
      <c r="F146" s="106"/>
      <c r="G146" s="106"/>
      <c r="H146" s="4"/>
      <c r="J146" s="1"/>
    </row>
    <row r="147" spans="1:10" ht="13.2" x14ac:dyDescent="0.25">
      <c r="A147" s="109"/>
      <c r="B147" s="106"/>
      <c r="C147" s="106"/>
      <c r="D147" s="106"/>
      <c r="E147" s="106"/>
      <c r="F147" s="106"/>
      <c r="G147" s="106"/>
      <c r="H147" s="4"/>
      <c r="J147" s="1"/>
    </row>
    <row r="148" spans="1:10" ht="13.2" x14ac:dyDescent="0.25">
      <c r="A148" s="109"/>
      <c r="B148" s="106"/>
      <c r="C148" s="106"/>
      <c r="D148" s="106"/>
      <c r="E148" s="106"/>
      <c r="F148" s="106"/>
      <c r="G148" s="106"/>
      <c r="H148" s="4"/>
      <c r="J148" s="1"/>
    </row>
    <row r="149" spans="1:10" ht="13.2" x14ac:dyDescent="0.25">
      <c r="A149" s="109"/>
      <c r="B149" s="106"/>
      <c r="C149" s="106"/>
      <c r="D149" s="106"/>
      <c r="E149" s="106"/>
      <c r="F149" s="106"/>
      <c r="G149" s="106"/>
      <c r="H149" s="4"/>
      <c r="J149" s="1"/>
    </row>
    <row r="150" spans="1:10" ht="13.2" x14ac:dyDescent="0.25">
      <c r="A150" s="109"/>
      <c r="B150" s="106"/>
      <c r="C150" s="106"/>
      <c r="D150" s="106"/>
      <c r="E150" s="106"/>
      <c r="F150" s="106"/>
      <c r="G150" s="106"/>
      <c r="H150" s="4"/>
      <c r="J150" s="1"/>
    </row>
    <row r="151" spans="1:10" ht="13.2" x14ac:dyDescent="0.25">
      <c r="A151" s="109"/>
      <c r="B151" s="106"/>
      <c r="C151" s="106"/>
      <c r="D151" s="106"/>
      <c r="E151" s="106"/>
      <c r="F151" s="106"/>
      <c r="G151" s="106"/>
      <c r="H151" s="4"/>
      <c r="J151" s="1"/>
    </row>
    <row r="152" spans="1:10" ht="13.2" x14ac:dyDescent="0.25">
      <c r="A152" s="109"/>
      <c r="B152" s="106"/>
      <c r="C152" s="106"/>
      <c r="D152" s="106"/>
      <c r="E152" s="106"/>
      <c r="F152" s="106"/>
      <c r="G152" s="106"/>
      <c r="H152" s="4"/>
      <c r="J152" s="1"/>
    </row>
    <row r="153" spans="1:10" ht="13.2" x14ac:dyDescent="0.25">
      <c r="A153" s="68"/>
      <c r="B153" s="106"/>
      <c r="C153" s="106"/>
      <c r="D153" s="106"/>
      <c r="E153" s="106"/>
      <c r="F153" s="106"/>
      <c r="G153" s="106"/>
      <c r="H153" s="4"/>
      <c r="J153" s="1"/>
    </row>
    <row r="154" spans="1:10" ht="13.2" x14ac:dyDescent="0.25">
      <c r="A154" s="68"/>
      <c r="B154" s="106"/>
      <c r="C154" s="106"/>
      <c r="D154" s="106"/>
      <c r="E154" s="106"/>
      <c r="F154" s="106"/>
      <c r="G154" s="106"/>
      <c r="H154" s="4"/>
      <c r="J154" s="1"/>
    </row>
    <row r="155" spans="1:10" ht="13.2" x14ac:dyDescent="0.25">
      <c r="A155" s="68"/>
      <c r="B155" s="106"/>
      <c r="C155" s="106"/>
      <c r="D155" s="106"/>
      <c r="E155" s="106"/>
      <c r="F155" s="106"/>
      <c r="G155" s="106"/>
      <c r="H155" s="4"/>
      <c r="J155" s="1"/>
    </row>
    <row r="156" spans="1:10" ht="13.2" x14ac:dyDescent="0.25">
      <c r="A156" s="68"/>
      <c r="B156" s="106"/>
      <c r="C156" s="106"/>
      <c r="D156" s="106"/>
      <c r="E156" s="106"/>
      <c r="F156" s="106"/>
      <c r="G156" s="106"/>
      <c r="H156" s="4"/>
      <c r="J156" s="1"/>
    </row>
    <row r="157" spans="1:10" ht="13.2" x14ac:dyDescent="0.25">
      <c r="A157" s="68"/>
      <c r="B157" s="106"/>
      <c r="C157" s="106"/>
      <c r="D157" s="106"/>
      <c r="E157" s="106"/>
      <c r="F157" s="106"/>
      <c r="G157" s="106"/>
      <c r="H157" s="4"/>
      <c r="J157" s="1"/>
    </row>
    <row r="158" spans="1:10" ht="13.2" x14ac:dyDescent="0.25">
      <c r="A158" s="68"/>
      <c r="B158" s="106"/>
      <c r="C158" s="106"/>
      <c r="D158" s="106"/>
      <c r="E158" s="106"/>
      <c r="F158" s="106"/>
      <c r="G158" s="106"/>
      <c r="H158" s="4"/>
      <c r="J158" s="1"/>
    </row>
    <row r="159" spans="1:10" ht="13.2" x14ac:dyDescent="0.25">
      <c r="A159" s="68"/>
      <c r="B159" s="106"/>
      <c r="C159" s="106"/>
      <c r="D159" s="106"/>
      <c r="E159" s="106"/>
      <c r="F159" s="106"/>
      <c r="G159" s="106"/>
      <c r="H159" s="4"/>
      <c r="J159" s="1"/>
    </row>
    <row r="160" spans="1:10" ht="13.2" x14ac:dyDescent="0.25">
      <c r="A160" s="68"/>
      <c r="B160" s="106"/>
      <c r="C160" s="106"/>
      <c r="D160" s="106"/>
      <c r="E160" s="106"/>
      <c r="F160" s="106"/>
      <c r="G160" s="106"/>
      <c r="H160" s="4"/>
      <c r="J160" s="1"/>
    </row>
    <row r="161" spans="1:10" ht="13.2" x14ac:dyDescent="0.25">
      <c r="A161" s="68"/>
      <c r="B161" s="106"/>
      <c r="C161" s="106"/>
      <c r="D161" s="106"/>
      <c r="E161" s="106"/>
      <c r="F161" s="106"/>
      <c r="G161" s="106"/>
      <c r="H161" s="4"/>
      <c r="J161" s="1"/>
    </row>
    <row r="162" spans="1:10" ht="13.2" x14ac:dyDescent="0.25">
      <c r="A162" s="68"/>
      <c r="B162" s="106"/>
      <c r="C162" s="106"/>
      <c r="D162" s="106"/>
      <c r="E162" s="106"/>
      <c r="F162" s="106"/>
      <c r="G162" s="106"/>
      <c r="H162" s="4"/>
      <c r="J162" s="1"/>
    </row>
    <row r="163" spans="1:10" ht="13.2" x14ac:dyDescent="0.25">
      <c r="A163" s="68"/>
      <c r="B163" s="106"/>
      <c r="C163" s="106"/>
      <c r="D163" s="106"/>
      <c r="E163" s="106"/>
      <c r="F163" s="106"/>
      <c r="G163" s="106"/>
      <c r="H163" s="4"/>
      <c r="J163" s="1"/>
    </row>
    <row r="164" spans="1:10" ht="13.2" x14ac:dyDescent="0.25">
      <c r="A164" s="68"/>
      <c r="B164" s="106"/>
      <c r="C164" s="106"/>
      <c r="D164" s="106"/>
      <c r="E164" s="106"/>
      <c r="F164" s="106"/>
      <c r="G164" s="106"/>
      <c r="H164" s="4"/>
      <c r="J164" s="1"/>
    </row>
    <row r="165" spans="1:10" ht="13.2" x14ac:dyDescent="0.25">
      <c r="A165" s="68"/>
      <c r="B165" s="106"/>
      <c r="C165" s="106"/>
      <c r="D165" s="106"/>
      <c r="E165" s="106"/>
      <c r="F165" s="106"/>
      <c r="G165" s="106"/>
      <c r="H165" s="4"/>
      <c r="J165" s="1"/>
    </row>
    <row r="166" spans="1:10" ht="13.2" x14ac:dyDescent="0.25">
      <c r="A166" s="68"/>
      <c r="B166" s="106"/>
      <c r="C166" s="106"/>
      <c r="D166" s="106"/>
      <c r="E166" s="106"/>
      <c r="F166" s="106"/>
      <c r="G166" s="106"/>
      <c r="H166" s="4"/>
      <c r="J166" s="1"/>
    </row>
    <row r="167" spans="1:10" ht="13.2" x14ac:dyDescent="0.25">
      <c r="B167" s="86"/>
      <c r="C167" s="86"/>
      <c r="D167" s="86"/>
      <c r="E167" s="86"/>
      <c r="F167" s="86"/>
      <c r="G167" s="86"/>
      <c r="H167" s="4"/>
      <c r="J167" s="1"/>
    </row>
    <row r="168" spans="1:10" ht="13.2" x14ac:dyDescent="0.25">
      <c r="B168" s="86"/>
      <c r="C168" s="86"/>
      <c r="D168" s="86"/>
      <c r="E168" s="86"/>
      <c r="F168" s="86"/>
      <c r="G168" s="86"/>
      <c r="H168" s="4"/>
      <c r="J168" s="1"/>
    </row>
    <row r="169" spans="1:10" ht="13.2" x14ac:dyDescent="0.25">
      <c r="B169" s="86"/>
      <c r="C169" s="86"/>
      <c r="D169" s="86"/>
      <c r="E169" s="86"/>
      <c r="F169" s="86"/>
      <c r="G169" s="86"/>
      <c r="H169" s="4"/>
      <c r="J169" s="1"/>
    </row>
    <row r="170" spans="1:10" ht="13.2" x14ac:dyDescent="0.25">
      <c r="B170" s="86"/>
      <c r="C170" s="86"/>
      <c r="D170" s="86"/>
      <c r="E170" s="86"/>
      <c r="F170" s="86"/>
      <c r="G170" s="86"/>
      <c r="H170" s="4"/>
      <c r="J170" s="1"/>
    </row>
    <row r="171" spans="1:10" ht="13.2" x14ac:dyDescent="0.25">
      <c r="B171" s="86"/>
      <c r="C171" s="86"/>
      <c r="D171" s="86"/>
      <c r="E171" s="86"/>
      <c r="F171" s="86"/>
      <c r="G171" s="86"/>
      <c r="H171" s="4"/>
      <c r="J171" s="1"/>
    </row>
    <row r="172" spans="1:10" ht="13.2" x14ac:dyDescent="0.25">
      <c r="B172" s="86"/>
      <c r="C172" s="86"/>
      <c r="D172" s="86"/>
      <c r="E172" s="86"/>
      <c r="F172" s="86"/>
      <c r="G172" s="86"/>
      <c r="H172" s="4"/>
      <c r="J172" s="1"/>
    </row>
    <row r="173" spans="1:10" ht="13.2" x14ac:dyDescent="0.25">
      <c r="B173" s="86"/>
      <c r="C173" s="86"/>
      <c r="D173" s="86"/>
      <c r="E173" s="86"/>
      <c r="F173" s="86"/>
      <c r="G173" s="86"/>
      <c r="H173" s="4"/>
      <c r="J173" s="1"/>
    </row>
    <row r="174" spans="1:10" ht="13.2" x14ac:dyDescent="0.25">
      <c r="B174" s="86"/>
      <c r="C174" s="86"/>
      <c r="D174" s="86"/>
      <c r="E174" s="86"/>
      <c r="F174" s="86"/>
      <c r="G174" s="86"/>
      <c r="H174" s="4"/>
      <c r="J174" s="1"/>
    </row>
    <row r="175" spans="1:10" ht="13.2" x14ac:dyDescent="0.25">
      <c r="B175" s="86"/>
      <c r="C175" s="86"/>
      <c r="D175" s="86"/>
      <c r="E175" s="86"/>
      <c r="F175" s="86"/>
      <c r="G175" s="86"/>
      <c r="H175" s="4"/>
      <c r="J175" s="1"/>
    </row>
    <row r="176" spans="1:10" ht="13.2" x14ac:dyDescent="0.25">
      <c r="B176" s="86"/>
      <c r="C176" s="86"/>
      <c r="D176" s="86"/>
      <c r="E176" s="86"/>
      <c r="F176" s="86"/>
      <c r="G176" s="86"/>
      <c r="H176" s="4"/>
      <c r="J176" s="1"/>
    </row>
    <row r="177" spans="2:10" ht="13.2" x14ac:dyDescent="0.25">
      <c r="B177" s="86"/>
      <c r="C177" s="86"/>
      <c r="D177" s="86"/>
      <c r="E177" s="86"/>
      <c r="F177" s="86"/>
      <c r="G177" s="86"/>
      <c r="H177" s="4"/>
      <c r="J177" s="1"/>
    </row>
    <row r="178" spans="2:10" ht="13.2" x14ac:dyDescent="0.25">
      <c r="B178" s="86"/>
      <c r="C178" s="86"/>
      <c r="D178" s="86"/>
      <c r="E178" s="86"/>
      <c r="F178" s="86"/>
      <c r="G178" s="86"/>
      <c r="H178" s="4"/>
      <c r="J178" s="1"/>
    </row>
    <row r="179" spans="2:10" ht="13.2" x14ac:dyDescent="0.25">
      <c r="B179" s="86"/>
      <c r="C179" s="86"/>
      <c r="D179" s="86"/>
      <c r="E179" s="86"/>
      <c r="F179" s="86"/>
      <c r="G179" s="86"/>
      <c r="H179" s="4"/>
      <c r="J179" s="1"/>
    </row>
    <row r="180" spans="2:10" ht="13.2" x14ac:dyDescent="0.25">
      <c r="B180" s="86"/>
      <c r="C180" s="86"/>
      <c r="D180" s="86"/>
      <c r="E180" s="86"/>
      <c r="F180" s="86"/>
      <c r="G180" s="86"/>
      <c r="H180" s="4"/>
      <c r="J180" s="1"/>
    </row>
    <row r="181" spans="2:10" ht="13.2" x14ac:dyDescent="0.25">
      <c r="B181" s="86"/>
      <c r="C181" s="86"/>
      <c r="D181" s="86"/>
      <c r="E181" s="86"/>
      <c r="F181" s="86"/>
      <c r="G181" s="86"/>
      <c r="H181" s="4"/>
      <c r="J181" s="1"/>
    </row>
    <row r="182" spans="2:10" ht="13.2" x14ac:dyDescent="0.25">
      <c r="B182" s="86"/>
      <c r="C182" s="86"/>
      <c r="D182" s="86"/>
      <c r="E182" s="86"/>
      <c r="F182" s="86"/>
      <c r="G182" s="86"/>
      <c r="H182" s="4"/>
      <c r="J182" s="1"/>
    </row>
    <row r="183" spans="2:10" ht="13.2" x14ac:dyDescent="0.25">
      <c r="B183" s="86"/>
      <c r="C183" s="86"/>
      <c r="D183" s="86"/>
      <c r="E183" s="86"/>
      <c r="F183" s="86"/>
      <c r="G183" s="86"/>
      <c r="H183" s="4"/>
      <c r="J183" s="1"/>
    </row>
    <row r="184" spans="2:10" ht="13.2" x14ac:dyDescent="0.25">
      <c r="B184" s="86"/>
      <c r="C184" s="86"/>
      <c r="D184" s="86"/>
      <c r="E184" s="86"/>
      <c r="F184" s="86"/>
      <c r="G184" s="86"/>
      <c r="H184" s="4"/>
      <c r="J184" s="1"/>
    </row>
    <row r="185" spans="2:10" ht="13.2" x14ac:dyDescent="0.25">
      <c r="B185" s="86"/>
      <c r="C185" s="86"/>
      <c r="D185" s="86"/>
      <c r="E185" s="86"/>
      <c r="F185" s="86"/>
      <c r="G185" s="86"/>
      <c r="H185" s="4"/>
      <c r="J185" s="1"/>
    </row>
    <row r="186" spans="2:10" ht="13.2" x14ac:dyDescent="0.25">
      <c r="B186" s="86"/>
      <c r="C186" s="86"/>
      <c r="D186" s="86"/>
      <c r="E186" s="86"/>
      <c r="F186" s="86"/>
      <c r="G186" s="86"/>
      <c r="H186" s="4"/>
      <c r="J186" s="1"/>
    </row>
    <row r="187" spans="2:10" ht="13.2" x14ac:dyDescent="0.25">
      <c r="B187" s="86"/>
      <c r="C187" s="86"/>
      <c r="D187" s="86"/>
      <c r="E187" s="86"/>
      <c r="F187" s="86"/>
      <c r="G187" s="86"/>
      <c r="H187" s="4"/>
      <c r="J187" s="1"/>
    </row>
    <row r="188" spans="2:10" ht="13.2" x14ac:dyDescent="0.25">
      <c r="B188" s="86"/>
      <c r="C188" s="86"/>
      <c r="D188" s="86"/>
      <c r="E188" s="86"/>
      <c r="F188" s="86"/>
      <c r="G188" s="86"/>
      <c r="H188" s="4"/>
      <c r="J188" s="1"/>
    </row>
    <row r="189" spans="2:10" ht="13.2" x14ac:dyDescent="0.25">
      <c r="B189" s="86"/>
      <c r="C189" s="86"/>
      <c r="D189" s="86"/>
      <c r="E189" s="86"/>
      <c r="F189" s="86"/>
      <c r="G189" s="86"/>
      <c r="H189" s="4"/>
      <c r="J189" s="1"/>
    </row>
    <row r="190" spans="2:10" ht="13.2" x14ac:dyDescent="0.25">
      <c r="B190" s="86"/>
      <c r="C190" s="86"/>
      <c r="D190" s="86"/>
      <c r="E190" s="86"/>
      <c r="F190" s="86"/>
      <c r="G190" s="86"/>
      <c r="H190" s="4"/>
      <c r="J190" s="1"/>
    </row>
    <row r="191" spans="2:10" ht="13.2" x14ac:dyDescent="0.25">
      <c r="B191" s="86"/>
      <c r="C191" s="86"/>
      <c r="D191" s="86"/>
      <c r="E191" s="86"/>
      <c r="F191" s="86"/>
      <c r="G191" s="86"/>
      <c r="H191" s="4"/>
      <c r="J191" s="1"/>
    </row>
    <row r="192" spans="2:10" ht="13.2" x14ac:dyDescent="0.25">
      <c r="B192" s="86"/>
      <c r="C192" s="86"/>
      <c r="D192" s="86"/>
      <c r="E192" s="86"/>
      <c r="F192" s="86"/>
      <c r="G192" s="86"/>
      <c r="H192" s="4"/>
      <c r="J192" s="1"/>
    </row>
    <row r="193" spans="2:10" ht="13.2" x14ac:dyDescent="0.25">
      <c r="B193" s="86"/>
      <c r="C193" s="86"/>
      <c r="D193" s="86"/>
      <c r="E193" s="86"/>
      <c r="F193" s="86"/>
      <c r="G193" s="86"/>
      <c r="H193" s="4"/>
      <c r="J193" s="1"/>
    </row>
    <row r="194" spans="2:10" ht="13.2" x14ac:dyDescent="0.25">
      <c r="B194" s="86"/>
      <c r="C194" s="86"/>
      <c r="D194" s="86"/>
      <c r="E194" s="86"/>
      <c r="F194" s="86"/>
      <c r="G194" s="86"/>
      <c r="H194" s="4"/>
      <c r="J194" s="1"/>
    </row>
    <row r="195" spans="2:10" ht="13.2" x14ac:dyDescent="0.25">
      <c r="B195" s="86"/>
      <c r="C195" s="86"/>
      <c r="D195" s="86"/>
      <c r="E195" s="86"/>
      <c r="F195" s="86"/>
      <c r="G195" s="86"/>
      <c r="H195" s="4"/>
      <c r="J195" s="1"/>
    </row>
    <row r="196" spans="2:10" ht="13.2" x14ac:dyDescent="0.25">
      <c r="B196" s="86"/>
      <c r="C196" s="86"/>
      <c r="D196" s="86"/>
      <c r="E196" s="86"/>
      <c r="F196" s="86"/>
      <c r="G196" s="86"/>
      <c r="H196" s="4"/>
      <c r="J196" s="1"/>
    </row>
    <row r="197" spans="2:10" ht="13.2" x14ac:dyDescent="0.25">
      <c r="B197" s="86"/>
      <c r="C197" s="86"/>
      <c r="D197" s="86"/>
      <c r="E197" s="86"/>
      <c r="F197" s="86"/>
      <c r="G197" s="86"/>
      <c r="H197" s="4"/>
      <c r="J197" s="1"/>
    </row>
    <row r="198" spans="2:10" ht="13.2" x14ac:dyDescent="0.25">
      <c r="B198" s="86"/>
      <c r="C198" s="86"/>
      <c r="D198" s="86"/>
      <c r="E198" s="86"/>
      <c r="F198" s="86"/>
      <c r="G198" s="86"/>
      <c r="H198" s="4"/>
      <c r="J198" s="1"/>
    </row>
    <row r="199" spans="2:10" ht="13.2" x14ac:dyDescent="0.25">
      <c r="B199" s="86"/>
      <c r="C199" s="86"/>
      <c r="D199" s="86"/>
      <c r="E199" s="86"/>
      <c r="F199" s="86"/>
      <c r="G199" s="86"/>
      <c r="H199" s="4"/>
      <c r="J199" s="1"/>
    </row>
    <row r="200" spans="2:10" ht="13.2" x14ac:dyDescent="0.25">
      <c r="B200" s="86"/>
      <c r="C200" s="86"/>
      <c r="D200" s="86"/>
      <c r="E200" s="86"/>
      <c r="F200" s="86"/>
      <c r="G200" s="86"/>
      <c r="H200" s="4"/>
      <c r="J200" s="1"/>
    </row>
    <row r="201" spans="2:10" ht="13.2" x14ac:dyDescent="0.25">
      <c r="B201" s="86"/>
      <c r="C201" s="86"/>
      <c r="D201" s="86"/>
      <c r="E201" s="86"/>
      <c r="F201" s="86"/>
      <c r="G201" s="86"/>
      <c r="H201" s="4"/>
      <c r="J201" s="1"/>
    </row>
    <row r="202" spans="2:10" ht="13.2" x14ac:dyDescent="0.25">
      <c r="B202" s="86"/>
      <c r="C202" s="86"/>
      <c r="D202" s="86"/>
      <c r="E202" s="86"/>
      <c r="F202" s="86"/>
      <c r="G202" s="86"/>
      <c r="H202" s="4"/>
      <c r="J202" s="1"/>
    </row>
    <row r="203" spans="2:10" ht="13.2" x14ac:dyDescent="0.25">
      <c r="B203" s="86"/>
      <c r="C203" s="86"/>
      <c r="D203" s="86"/>
      <c r="E203" s="86"/>
      <c r="F203" s="86"/>
      <c r="G203" s="86"/>
      <c r="H203" s="4"/>
      <c r="J203" s="1"/>
    </row>
    <row r="204" spans="2:10" ht="13.2" x14ac:dyDescent="0.25">
      <c r="B204" s="86"/>
      <c r="C204" s="86"/>
      <c r="D204" s="86"/>
      <c r="E204" s="86"/>
      <c r="F204" s="86"/>
      <c r="G204" s="86"/>
      <c r="H204" s="4"/>
      <c r="J204" s="1"/>
    </row>
    <row r="205" spans="2:10" ht="13.2" x14ac:dyDescent="0.25">
      <c r="B205" s="86"/>
      <c r="C205" s="86"/>
      <c r="D205" s="86"/>
      <c r="E205" s="86"/>
      <c r="F205" s="86"/>
      <c r="G205" s="86"/>
      <c r="H205" s="4"/>
      <c r="J205" s="1"/>
    </row>
    <row r="206" spans="2:10" ht="13.2" x14ac:dyDescent="0.25">
      <c r="B206" s="86"/>
      <c r="C206" s="86"/>
      <c r="D206" s="86"/>
      <c r="E206" s="86"/>
      <c r="F206" s="86"/>
      <c r="G206" s="86"/>
      <c r="H206" s="4"/>
      <c r="J206" s="1"/>
    </row>
    <row r="207" spans="2:10" ht="13.2" x14ac:dyDescent="0.25">
      <c r="B207" s="86"/>
      <c r="C207" s="86"/>
      <c r="D207" s="86"/>
      <c r="E207" s="86"/>
      <c r="F207" s="86"/>
      <c r="G207" s="86"/>
      <c r="H207" s="4"/>
      <c r="J207" s="1"/>
    </row>
    <row r="208" spans="2:10" ht="13.2" x14ac:dyDescent="0.25">
      <c r="B208" s="86"/>
      <c r="C208" s="86"/>
      <c r="D208" s="86"/>
      <c r="E208" s="86"/>
      <c r="F208" s="86"/>
      <c r="G208" s="86"/>
      <c r="H208" s="4"/>
      <c r="J208" s="1"/>
    </row>
    <row r="209" spans="2:10" ht="13.2" x14ac:dyDescent="0.25">
      <c r="B209" s="86"/>
      <c r="C209" s="86"/>
      <c r="D209" s="86"/>
      <c r="E209" s="86"/>
      <c r="F209" s="86"/>
      <c r="G209" s="86"/>
      <c r="H209" s="4"/>
      <c r="J209" s="1"/>
    </row>
    <row r="210" spans="2:10" ht="13.2" x14ac:dyDescent="0.25">
      <c r="B210" s="86"/>
      <c r="C210" s="86"/>
      <c r="D210" s="86"/>
      <c r="E210" s="86"/>
      <c r="F210" s="86"/>
      <c r="G210" s="86"/>
      <c r="H210" s="4"/>
      <c r="J210" s="1"/>
    </row>
    <row r="211" spans="2:10" ht="13.2" x14ac:dyDescent="0.25">
      <c r="B211" s="86"/>
      <c r="C211" s="86"/>
      <c r="D211" s="86"/>
      <c r="E211" s="86"/>
      <c r="F211" s="86"/>
      <c r="G211" s="86"/>
      <c r="H211" s="4"/>
      <c r="J211" s="1"/>
    </row>
    <row r="212" spans="2:10" ht="13.2" x14ac:dyDescent="0.25">
      <c r="B212" s="86"/>
      <c r="C212" s="86"/>
      <c r="D212" s="86"/>
      <c r="E212" s="86"/>
      <c r="F212" s="86"/>
      <c r="G212" s="86"/>
      <c r="H212" s="4"/>
      <c r="J212" s="1"/>
    </row>
    <row r="213" spans="2:10" ht="13.2" x14ac:dyDescent="0.25">
      <c r="B213" s="86"/>
      <c r="C213" s="86"/>
      <c r="D213" s="86"/>
      <c r="E213" s="86"/>
      <c r="F213" s="86"/>
      <c r="G213" s="86"/>
      <c r="H213" s="4"/>
      <c r="J213" s="1"/>
    </row>
    <row r="214" spans="2:10" ht="13.2" x14ac:dyDescent="0.25">
      <c r="B214" s="86"/>
      <c r="C214" s="86"/>
      <c r="D214" s="86"/>
      <c r="E214" s="86"/>
      <c r="F214" s="86"/>
      <c r="G214" s="86"/>
      <c r="H214" s="4"/>
      <c r="J214" s="1"/>
    </row>
    <row r="215" spans="2:10" ht="13.2" x14ac:dyDescent="0.25">
      <c r="B215" s="86"/>
      <c r="C215" s="86"/>
      <c r="D215" s="86"/>
      <c r="E215" s="86"/>
      <c r="F215" s="86"/>
      <c r="G215" s="86"/>
      <c r="H215" s="4"/>
      <c r="J215" s="1"/>
    </row>
    <row r="216" spans="2:10" ht="13.2" x14ac:dyDescent="0.25">
      <c r="B216" s="86"/>
      <c r="C216" s="86"/>
      <c r="D216" s="86"/>
      <c r="E216" s="86"/>
      <c r="F216" s="86"/>
      <c r="G216" s="86"/>
      <c r="H216" s="4"/>
      <c r="J216" s="1"/>
    </row>
    <row r="217" spans="2:10" ht="13.2" x14ac:dyDescent="0.25">
      <c r="B217" s="86"/>
      <c r="C217" s="86"/>
      <c r="D217" s="86"/>
      <c r="E217" s="86"/>
      <c r="F217" s="86"/>
      <c r="G217" s="86"/>
      <c r="H217" s="4"/>
      <c r="J217" s="1"/>
    </row>
    <row r="218" spans="2:10" ht="13.2" x14ac:dyDescent="0.25">
      <c r="B218" s="86"/>
      <c r="C218" s="86"/>
      <c r="D218" s="86"/>
      <c r="E218" s="86"/>
      <c r="F218" s="86"/>
      <c r="G218" s="86"/>
      <c r="H218" s="4"/>
      <c r="J218" s="1"/>
    </row>
    <row r="219" spans="2:10" ht="13.2" x14ac:dyDescent="0.25">
      <c r="B219" s="86"/>
      <c r="C219" s="86"/>
      <c r="D219" s="86"/>
      <c r="E219" s="86"/>
      <c r="F219" s="86"/>
      <c r="G219" s="86"/>
      <c r="H219" s="4"/>
      <c r="J219" s="1"/>
    </row>
    <row r="220" spans="2:10" ht="13.2" x14ac:dyDescent="0.25">
      <c r="B220" s="86"/>
      <c r="C220" s="86"/>
      <c r="D220" s="86"/>
      <c r="E220" s="86"/>
      <c r="F220" s="86"/>
      <c r="G220" s="86"/>
      <c r="H220" s="4"/>
      <c r="J220" s="1"/>
    </row>
    <row r="221" spans="2:10" ht="13.2" x14ac:dyDescent="0.25">
      <c r="B221" s="86"/>
      <c r="C221" s="86"/>
      <c r="D221" s="86"/>
      <c r="E221" s="86"/>
      <c r="F221" s="86"/>
      <c r="G221" s="86"/>
      <c r="H221" s="4"/>
      <c r="J221" s="1"/>
    </row>
    <row r="222" spans="2:10" ht="13.2" x14ac:dyDescent="0.25">
      <c r="B222" s="86"/>
      <c r="C222" s="86"/>
      <c r="D222" s="86"/>
      <c r="E222" s="86"/>
      <c r="F222" s="86"/>
      <c r="G222" s="86"/>
      <c r="H222" s="4"/>
      <c r="J222" s="1"/>
    </row>
    <row r="223" spans="2:10" ht="13.2" x14ac:dyDescent="0.25">
      <c r="B223" s="86"/>
      <c r="C223" s="86"/>
      <c r="D223" s="86"/>
      <c r="E223" s="86"/>
      <c r="F223" s="86"/>
      <c r="G223" s="86"/>
      <c r="H223" s="4"/>
      <c r="J223" s="1"/>
    </row>
    <row r="224" spans="2:10" ht="13.2" x14ac:dyDescent="0.25">
      <c r="B224" s="86"/>
      <c r="C224" s="86"/>
      <c r="D224" s="86"/>
      <c r="E224" s="86"/>
      <c r="F224" s="86"/>
      <c r="G224" s="86"/>
      <c r="H224" s="4"/>
      <c r="J224" s="1"/>
    </row>
    <row r="225" spans="2:10" ht="13.2" x14ac:dyDescent="0.25">
      <c r="B225" s="86"/>
      <c r="C225" s="86"/>
      <c r="D225" s="86"/>
      <c r="E225" s="86"/>
      <c r="F225" s="86"/>
      <c r="G225" s="86"/>
      <c r="H225" s="4"/>
      <c r="J225" s="1"/>
    </row>
    <row r="226" spans="2:10" ht="13.2" x14ac:dyDescent="0.25">
      <c r="B226" s="86"/>
      <c r="C226" s="86"/>
      <c r="D226" s="86"/>
      <c r="E226" s="86"/>
      <c r="F226" s="86"/>
      <c r="G226" s="86"/>
      <c r="H226" s="4"/>
      <c r="J226" s="1"/>
    </row>
    <row r="227" spans="2:10" ht="13.2" x14ac:dyDescent="0.25">
      <c r="B227" s="86"/>
      <c r="C227" s="86"/>
      <c r="D227" s="86"/>
      <c r="E227" s="86"/>
      <c r="F227" s="86"/>
      <c r="G227" s="86"/>
      <c r="H227" s="4"/>
      <c r="J227" s="1"/>
    </row>
    <row r="228" spans="2:10" ht="13.2" x14ac:dyDescent="0.25">
      <c r="B228" s="86"/>
      <c r="C228" s="86"/>
      <c r="D228" s="86"/>
      <c r="E228" s="86"/>
      <c r="F228" s="86"/>
      <c r="G228" s="86"/>
      <c r="H228" s="4"/>
      <c r="J228" s="1"/>
    </row>
    <row r="229" spans="2:10" ht="13.2" x14ac:dyDescent="0.25">
      <c r="B229" s="86"/>
      <c r="C229" s="86"/>
      <c r="D229" s="86"/>
      <c r="E229" s="86"/>
      <c r="F229" s="86"/>
      <c r="G229" s="86"/>
      <c r="H229" s="4"/>
      <c r="J229" s="1"/>
    </row>
    <row r="230" spans="2:10" ht="13.2" x14ac:dyDescent="0.25">
      <c r="B230" s="86"/>
      <c r="C230" s="86"/>
      <c r="D230" s="86"/>
      <c r="E230" s="86"/>
      <c r="F230" s="86"/>
      <c r="G230" s="86"/>
      <c r="H230" s="4"/>
      <c r="J230" s="1"/>
    </row>
    <row r="231" spans="2:10" ht="13.2" x14ac:dyDescent="0.25">
      <c r="B231" s="86"/>
      <c r="C231" s="86"/>
      <c r="D231" s="86"/>
      <c r="E231" s="86"/>
      <c r="F231" s="86"/>
      <c r="G231" s="86"/>
      <c r="H231" s="4"/>
      <c r="J231" s="1"/>
    </row>
    <row r="232" spans="2:10" ht="13.2" x14ac:dyDescent="0.25">
      <c r="B232" s="86"/>
      <c r="C232" s="86"/>
      <c r="D232" s="86"/>
      <c r="E232" s="86"/>
      <c r="F232" s="86"/>
      <c r="G232" s="86"/>
      <c r="H232" s="4"/>
      <c r="J232" s="1"/>
    </row>
    <row r="233" spans="2:10" ht="13.2" x14ac:dyDescent="0.25">
      <c r="B233" s="86"/>
      <c r="C233" s="86"/>
      <c r="D233" s="86"/>
      <c r="E233" s="86"/>
      <c r="F233" s="86"/>
      <c r="G233" s="86"/>
      <c r="H233" s="4"/>
      <c r="J233" s="1"/>
    </row>
    <row r="234" spans="2:10" ht="13.2" x14ac:dyDescent="0.25">
      <c r="H234" s="4"/>
      <c r="J234" s="1"/>
    </row>
    <row r="235" spans="2:10" ht="13.2" x14ac:dyDescent="0.25">
      <c r="H235" s="4"/>
      <c r="J235" s="1"/>
    </row>
    <row r="236" spans="2:10" ht="13.2" x14ac:dyDescent="0.25">
      <c r="H236" s="4"/>
      <c r="J236" s="1"/>
    </row>
    <row r="237" spans="2:10" ht="13.2" x14ac:dyDescent="0.25">
      <c r="H237" s="4"/>
      <c r="J237" s="1"/>
    </row>
    <row r="238" spans="2:10" ht="13.2" x14ac:dyDescent="0.25">
      <c r="H238" s="4"/>
      <c r="J238" s="1"/>
    </row>
    <row r="239" spans="2:10" ht="13.2" x14ac:dyDescent="0.25">
      <c r="H239" s="4"/>
      <c r="J239" s="1"/>
    </row>
    <row r="240" spans="2:10" ht="13.2" x14ac:dyDescent="0.25">
      <c r="H240" s="4"/>
      <c r="J240" s="1"/>
    </row>
    <row r="241" spans="8:10" ht="13.2" x14ac:dyDescent="0.25">
      <c r="H241" s="4"/>
      <c r="J241" s="1"/>
    </row>
    <row r="242" spans="8:10" ht="13.2" x14ac:dyDescent="0.25">
      <c r="H242" s="4"/>
      <c r="J242" s="1"/>
    </row>
    <row r="243" spans="8:10" ht="13.2" x14ac:dyDescent="0.25">
      <c r="H243" s="4"/>
      <c r="J243" s="1"/>
    </row>
    <row r="244" spans="8:10" ht="13.2" x14ac:dyDescent="0.25">
      <c r="H244" s="4"/>
      <c r="J244" s="1"/>
    </row>
    <row r="245" spans="8:10" ht="13.2" x14ac:dyDescent="0.25">
      <c r="H245" s="4"/>
      <c r="J245" s="1"/>
    </row>
    <row r="246" spans="8:10" ht="13.2" x14ac:dyDescent="0.25">
      <c r="H246" s="4"/>
      <c r="J246" s="1"/>
    </row>
    <row r="247" spans="8:10" ht="13.2" x14ac:dyDescent="0.25">
      <c r="H247" s="4"/>
      <c r="J247" s="1"/>
    </row>
    <row r="248" spans="8:10" ht="13.2" x14ac:dyDescent="0.25">
      <c r="H248" s="4"/>
      <c r="J248" s="1"/>
    </row>
    <row r="249" spans="8:10" ht="13.2" x14ac:dyDescent="0.25">
      <c r="H249" s="4"/>
      <c r="J249" s="1"/>
    </row>
    <row r="250" spans="8:10" ht="13.2" x14ac:dyDescent="0.25">
      <c r="H250" s="4"/>
      <c r="J250" s="1"/>
    </row>
    <row r="251" spans="8:10" ht="13.2" x14ac:dyDescent="0.25">
      <c r="H251" s="4"/>
      <c r="J251" s="1"/>
    </row>
    <row r="252" spans="8:10" ht="13.2" x14ac:dyDescent="0.25">
      <c r="H252" s="4"/>
      <c r="J252" s="1"/>
    </row>
    <row r="253" spans="8:10" ht="13.2" x14ac:dyDescent="0.25">
      <c r="H253" s="4"/>
      <c r="J253" s="1"/>
    </row>
    <row r="254" spans="8:10" ht="13.2" x14ac:dyDescent="0.25">
      <c r="H254" s="4"/>
      <c r="J254" s="1"/>
    </row>
    <row r="255" spans="8:10" ht="13.2" x14ac:dyDescent="0.25">
      <c r="H255" s="4"/>
      <c r="J255" s="1"/>
    </row>
    <row r="256" spans="8:10" ht="13.2" x14ac:dyDescent="0.25">
      <c r="H256" s="4"/>
      <c r="J256" s="1"/>
    </row>
    <row r="257" spans="8:10" ht="13.2" x14ac:dyDescent="0.25">
      <c r="H257" s="4"/>
      <c r="J257" s="1"/>
    </row>
    <row r="258" spans="8:10" ht="13.2" x14ac:dyDescent="0.25">
      <c r="H258" s="4"/>
      <c r="J258" s="1"/>
    </row>
    <row r="259" spans="8:10" ht="13.2" x14ac:dyDescent="0.25">
      <c r="H259" s="4"/>
      <c r="J259" s="1"/>
    </row>
    <row r="260" spans="8:10" ht="13.2" x14ac:dyDescent="0.25">
      <c r="H260" s="4"/>
      <c r="J260" s="1"/>
    </row>
    <row r="261" spans="8:10" ht="13.2" x14ac:dyDescent="0.25">
      <c r="H261" s="4"/>
      <c r="J261" s="1"/>
    </row>
    <row r="262" spans="8:10" ht="13.2" x14ac:dyDescent="0.25">
      <c r="H262" s="4"/>
      <c r="J262" s="1"/>
    </row>
    <row r="263" spans="8:10" ht="13.2" x14ac:dyDescent="0.25">
      <c r="H263" s="4"/>
      <c r="J263" s="1"/>
    </row>
    <row r="264" spans="8:10" ht="13.2" x14ac:dyDescent="0.25">
      <c r="H264" s="4"/>
      <c r="J264" s="1"/>
    </row>
    <row r="265" spans="8:10" ht="13.2" x14ac:dyDescent="0.25">
      <c r="H265" s="4"/>
      <c r="J265" s="1"/>
    </row>
    <row r="266" spans="8:10" ht="13.2" x14ac:dyDescent="0.25">
      <c r="H266" s="4"/>
      <c r="J266" s="1"/>
    </row>
    <row r="267" spans="8:10" ht="13.2" x14ac:dyDescent="0.25">
      <c r="H267" s="4"/>
      <c r="J267" s="1"/>
    </row>
    <row r="268" spans="8:10" ht="13.2" x14ac:dyDescent="0.25">
      <c r="H268" s="4"/>
      <c r="J268" s="1"/>
    </row>
    <row r="269" spans="8:10" ht="13.2" x14ac:dyDescent="0.25">
      <c r="H269" s="4"/>
      <c r="J269" s="1"/>
    </row>
    <row r="270" spans="8:10" ht="13.2" x14ac:dyDescent="0.25">
      <c r="H270" s="4"/>
      <c r="J270" s="1"/>
    </row>
    <row r="271" spans="8:10" ht="13.2" x14ac:dyDescent="0.25">
      <c r="H271" s="4"/>
      <c r="J271" s="1"/>
    </row>
    <row r="272" spans="8:10" ht="13.2" x14ac:dyDescent="0.25">
      <c r="H272" s="4"/>
      <c r="J272" s="1"/>
    </row>
    <row r="273" spans="8:10" ht="13.2" x14ac:dyDescent="0.25">
      <c r="H273" s="4"/>
      <c r="J273" s="1"/>
    </row>
    <row r="274" spans="8:10" ht="13.2" x14ac:dyDescent="0.25">
      <c r="H274" s="4"/>
      <c r="J274" s="1"/>
    </row>
    <row r="275" spans="8:10" ht="13.2" x14ac:dyDescent="0.25">
      <c r="H275" s="4"/>
      <c r="J275" s="1"/>
    </row>
    <row r="276" spans="8:10" ht="13.2" x14ac:dyDescent="0.25">
      <c r="H276" s="4"/>
      <c r="J276" s="1"/>
    </row>
    <row r="277" spans="8:10" ht="13.2" x14ac:dyDescent="0.25">
      <c r="H277" s="4"/>
      <c r="J277" s="1"/>
    </row>
    <row r="278" spans="8:10" ht="13.2" x14ac:dyDescent="0.25">
      <c r="H278" s="4"/>
      <c r="J278" s="1"/>
    </row>
    <row r="279" spans="8:10" ht="13.2" x14ac:dyDescent="0.25">
      <c r="H279" s="4"/>
      <c r="J279" s="1"/>
    </row>
    <row r="280" spans="8:10" ht="13.2" x14ac:dyDescent="0.25">
      <c r="H280" s="4"/>
      <c r="J280" s="1"/>
    </row>
    <row r="281" spans="8:10" ht="13.2" x14ac:dyDescent="0.25">
      <c r="H281" s="4"/>
      <c r="J281" s="1"/>
    </row>
    <row r="282" spans="8:10" ht="13.2" x14ac:dyDescent="0.25">
      <c r="H282" s="4"/>
      <c r="J282" s="1"/>
    </row>
    <row r="283" spans="8:10" ht="13.2" x14ac:dyDescent="0.25">
      <c r="H283" s="4"/>
      <c r="J283" s="1"/>
    </row>
    <row r="284" spans="8:10" ht="13.2" x14ac:dyDescent="0.25">
      <c r="H284" s="4"/>
      <c r="J284" s="1"/>
    </row>
    <row r="285" spans="8:10" ht="13.2" x14ac:dyDescent="0.25">
      <c r="H285" s="4"/>
      <c r="J285" s="1"/>
    </row>
    <row r="286" spans="8:10" ht="13.2" x14ac:dyDescent="0.25">
      <c r="H286" s="4"/>
      <c r="J286" s="1"/>
    </row>
    <row r="287" spans="8:10" ht="13.2" x14ac:dyDescent="0.25">
      <c r="H287" s="4"/>
      <c r="J287" s="1"/>
    </row>
    <row r="288" spans="8:10" ht="13.2" x14ac:dyDescent="0.25">
      <c r="H288" s="4"/>
      <c r="J288" s="1"/>
    </row>
    <row r="289" spans="8:10" ht="13.2" x14ac:dyDescent="0.25">
      <c r="H289" s="4"/>
      <c r="J289" s="1"/>
    </row>
    <row r="290" spans="8:10" ht="13.2" x14ac:dyDescent="0.25">
      <c r="H290" s="4"/>
      <c r="J290" s="1"/>
    </row>
    <row r="291" spans="8:10" ht="13.2" x14ac:dyDescent="0.25">
      <c r="H291" s="4"/>
      <c r="J291" s="1"/>
    </row>
    <row r="292" spans="8:10" ht="13.2" x14ac:dyDescent="0.25">
      <c r="H292" s="4"/>
      <c r="J292" s="1"/>
    </row>
    <row r="293" spans="8:10" ht="13.2" x14ac:dyDescent="0.25">
      <c r="H293" s="4"/>
      <c r="J293" s="1"/>
    </row>
    <row r="294" spans="8:10" ht="13.2" x14ac:dyDescent="0.25">
      <c r="H294" s="4"/>
      <c r="J294" s="1"/>
    </row>
    <row r="295" spans="8:10" ht="13.2" x14ac:dyDescent="0.25">
      <c r="H295" s="4"/>
      <c r="J295" s="1"/>
    </row>
    <row r="296" spans="8:10" ht="13.2" x14ac:dyDescent="0.25">
      <c r="H296" s="4"/>
      <c r="J296" s="1"/>
    </row>
    <row r="297" spans="8:10" ht="13.2" x14ac:dyDescent="0.25">
      <c r="H297" s="4"/>
      <c r="J297" s="1"/>
    </row>
    <row r="298" spans="8:10" ht="13.2" x14ac:dyDescent="0.25">
      <c r="H298" s="4"/>
      <c r="J298" s="1"/>
    </row>
    <row r="299" spans="8:10" ht="13.2" x14ac:dyDescent="0.25">
      <c r="H299" s="4"/>
      <c r="J299" s="1"/>
    </row>
    <row r="300" spans="8:10" ht="13.2" x14ac:dyDescent="0.25">
      <c r="H300" s="4"/>
      <c r="J300" s="1"/>
    </row>
    <row r="301" spans="8:10" ht="13.2" x14ac:dyDescent="0.25">
      <c r="H301" s="4"/>
      <c r="J301" s="1"/>
    </row>
    <row r="302" spans="8:10" ht="13.2" x14ac:dyDescent="0.25">
      <c r="H302" s="4"/>
      <c r="J302" s="1"/>
    </row>
    <row r="303" spans="8:10" ht="13.2" x14ac:dyDescent="0.25">
      <c r="H303" s="4"/>
      <c r="J303" s="1"/>
    </row>
    <row r="304" spans="8:10" ht="13.2" x14ac:dyDescent="0.25">
      <c r="H304" s="4"/>
      <c r="J304" s="1"/>
    </row>
    <row r="305" spans="8:10" ht="13.2" x14ac:dyDescent="0.25">
      <c r="H305" s="4"/>
      <c r="J305" s="1"/>
    </row>
    <row r="306" spans="8:10" ht="13.2" x14ac:dyDescent="0.25">
      <c r="H306" s="4"/>
      <c r="J306" s="1"/>
    </row>
    <row r="307" spans="8:10" ht="13.2" x14ac:dyDescent="0.25">
      <c r="H307" s="4"/>
      <c r="J307" s="1"/>
    </row>
    <row r="308" spans="8:10" ht="13.2" x14ac:dyDescent="0.25">
      <c r="H308" s="4"/>
      <c r="J308" s="1"/>
    </row>
    <row r="309" spans="8:10" ht="13.2" x14ac:dyDescent="0.25">
      <c r="H309" s="4"/>
      <c r="J309" s="1"/>
    </row>
    <row r="310" spans="8:10" ht="13.2" x14ac:dyDescent="0.25">
      <c r="H310" s="4"/>
      <c r="J310" s="1"/>
    </row>
    <row r="311" spans="8:10" ht="13.2" x14ac:dyDescent="0.25">
      <c r="H311" s="4"/>
      <c r="J311" s="1"/>
    </row>
    <row r="312" spans="8:10" ht="13.2" x14ac:dyDescent="0.25">
      <c r="H312" s="4"/>
      <c r="J312" s="1"/>
    </row>
    <row r="313" spans="8:10" ht="13.2" x14ac:dyDescent="0.25">
      <c r="H313" s="4"/>
      <c r="J313" s="1"/>
    </row>
    <row r="314" spans="8:10" ht="13.2" x14ac:dyDescent="0.25">
      <c r="H314" s="4"/>
      <c r="J314" s="1"/>
    </row>
    <row r="315" spans="8:10" ht="13.2" x14ac:dyDescent="0.25">
      <c r="H315" s="4"/>
      <c r="J315" s="1"/>
    </row>
    <row r="316" spans="8:10" ht="13.2" x14ac:dyDescent="0.25">
      <c r="H316" s="4"/>
      <c r="J316" s="1"/>
    </row>
    <row r="317" spans="8:10" ht="13.2" x14ac:dyDescent="0.25">
      <c r="H317" s="4"/>
      <c r="J317" s="1"/>
    </row>
    <row r="318" spans="8:10" ht="13.2" x14ac:dyDescent="0.25">
      <c r="H318" s="4"/>
      <c r="J318" s="1"/>
    </row>
    <row r="319" spans="8:10" ht="13.2" x14ac:dyDescent="0.25">
      <c r="H319" s="4"/>
      <c r="J319" s="1"/>
    </row>
    <row r="320" spans="8:10" ht="13.2" x14ac:dyDescent="0.25">
      <c r="H320" s="4"/>
      <c r="J320" s="1"/>
    </row>
    <row r="321" spans="8:10" ht="13.2" x14ac:dyDescent="0.25">
      <c r="H321" s="4"/>
      <c r="J321" s="1"/>
    </row>
    <row r="322" spans="8:10" ht="13.2" x14ac:dyDescent="0.25">
      <c r="H322" s="4"/>
      <c r="J322" s="1"/>
    </row>
    <row r="323" spans="8:10" ht="13.2" x14ac:dyDescent="0.25">
      <c r="H323" s="4"/>
      <c r="J323" s="1"/>
    </row>
    <row r="324" spans="8:10" ht="13.2" x14ac:dyDescent="0.25">
      <c r="H324" s="4"/>
      <c r="J324" s="1"/>
    </row>
    <row r="325" spans="8:10" ht="13.2" x14ac:dyDescent="0.25">
      <c r="H325" s="4"/>
      <c r="J325" s="1"/>
    </row>
    <row r="326" spans="8:10" ht="13.2" x14ac:dyDescent="0.25">
      <c r="H326" s="4"/>
      <c r="J326" s="1"/>
    </row>
    <row r="327" spans="8:10" ht="13.2" x14ac:dyDescent="0.25">
      <c r="H327" s="4"/>
      <c r="J327" s="1"/>
    </row>
    <row r="328" spans="8:10" ht="13.2" x14ac:dyDescent="0.25">
      <c r="H328" s="4"/>
      <c r="J328" s="1"/>
    </row>
    <row r="329" spans="8:10" ht="13.2" x14ac:dyDescent="0.25">
      <c r="H329" s="4"/>
      <c r="J329" s="1"/>
    </row>
    <row r="330" spans="8:10" ht="13.2" x14ac:dyDescent="0.25">
      <c r="H330" s="4"/>
      <c r="J330" s="1"/>
    </row>
    <row r="331" spans="8:10" ht="13.2" x14ac:dyDescent="0.25">
      <c r="H331" s="4"/>
      <c r="J331" s="1"/>
    </row>
    <row r="332" spans="8:10" ht="13.2" x14ac:dyDescent="0.25">
      <c r="H332" s="4"/>
      <c r="J332" s="1"/>
    </row>
    <row r="333" spans="8:10" ht="13.2" x14ac:dyDescent="0.25">
      <c r="H333" s="4"/>
      <c r="J333" s="1"/>
    </row>
    <row r="334" spans="8:10" ht="13.2" x14ac:dyDescent="0.25">
      <c r="H334" s="4"/>
      <c r="J334" s="1"/>
    </row>
    <row r="335" spans="8:10" ht="13.2" x14ac:dyDescent="0.25">
      <c r="H335" s="4"/>
      <c r="J335" s="1"/>
    </row>
    <row r="336" spans="8:10" ht="13.2" x14ac:dyDescent="0.25">
      <c r="H336" s="4"/>
      <c r="J336" s="1"/>
    </row>
    <row r="337" spans="8:10" ht="13.2" x14ac:dyDescent="0.25">
      <c r="H337" s="4"/>
      <c r="J337" s="1"/>
    </row>
    <row r="338" spans="8:10" ht="13.2" x14ac:dyDescent="0.25">
      <c r="H338" s="4"/>
      <c r="J338" s="1"/>
    </row>
    <row r="339" spans="8:10" ht="13.2" x14ac:dyDescent="0.25">
      <c r="H339" s="4"/>
      <c r="J339" s="1"/>
    </row>
    <row r="340" spans="8:10" ht="13.2" x14ac:dyDescent="0.25">
      <c r="H340" s="4"/>
      <c r="J340" s="1"/>
    </row>
    <row r="341" spans="8:10" ht="13.2" x14ac:dyDescent="0.25">
      <c r="H341" s="4"/>
      <c r="J341" s="1"/>
    </row>
    <row r="342" spans="8:10" ht="13.2" x14ac:dyDescent="0.25">
      <c r="H342" s="4"/>
      <c r="J342" s="1"/>
    </row>
    <row r="343" spans="8:10" ht="13.2" x14ac:dyDescent="0.25">
      <c r="H343" s="4"/>
      <c r="J343" s="1"/>
    </row>
    <row r="344" spans="8:10" ht="13.2" x14ac:dyDescent="0.25">
      <c r="H344" s="4"/>
      <c r="J344" s="1"/>
    </row>
    <row r="345" spans="8:10" ht="13.2" x14ac:dyDescent="0.25">
      <c r="H345" s="4"/>
      <c r="J345" s="1"/>
    </row>
    <row r="346" spans="8:10" ht="13.2" x14ac:dyDescent="0.25">
      <c r="H346" s="4"/>
      <c r="J346" s="1"/>
    </row>
    <row r="347" spans="8:10" ht="13.2" x14ac:dyDescent="0.25">
      <c r="H347" s="4"/>
      <c r="J347" s="1"/>
    </row>
    <row r="348" spans="8:10" ht="13.2" x14ac:dyDescent="0.25">
      <c r="H348" s="4"/>
      <c r="J348" s="1"/>
    </row>
    <row r="349" spans="8:10" ht="13.2" x14ac:dyDescent="0.25">
      <c r="H349" s="4"/>
      <c r="J349" s="1"/>
    </row>
    <row r="350" spans="8:10" ht="13.2" x14ac:dyDescent="0.25">
      <c r="H350" s="4"/>
      <c r="J350" s="1"/>
    </row>
    <row r="351" spans="8:10" ht="13.2" x14ac:dyDescent="0.25">
      <c r="H351" s="4"/>
      <c r="J351" s="1"/>
    </row>
    <row r="352" spans="8:10" ht="13.2" x14ac:dyDescent="0.25">
      <c r="H352" s="4"/>
      <c r="J352" s="1"/>
    </row>
    <row r="353" spans="8:10" ht="13.2" x14ac:dyDescent="0.25">
      <c r="H353" s="4"/>
      <c r="J353" s="1"/>
    </row>
    <row r="354" spans="8:10" ht="13.2" x14ac:dyDescent="0.25">
      <c r="H354" s="4"/>
      <c r="J354" s="1"/>
    </row>
    <row r="355" spans="8:10" ht="13.2" x14ac:dyDescent="0.25">
      <c r="H355" s="4"/>
      <c r="J355" s="1"/>
    </row>
    <row r="356" spans="8:10" ht="13.2" x14ac:dyDescent="0.25">
      <c r="H356" s="4"/>
      <c r="J356" s="1"/>
    </row>
    <row r="357" spans="8:10" ht="13.2" x14ac:dyDescent="0.25">
      <c r="H357" s="4"/>
      <c r="J357" s="1"/>
    </row>
    <row r="358" spans="8:10" ht="13.2" x14ac:dyDescent="0.25">
      <c r="H358" s="4"/>
      <c r="J358" s="1"/>
    </row>
    <row r="359" spans="8:10" ht="13.2" x14ac:dyDescent="0.25">
      <c r="H359" s="4"/>
      <c r="J359" s="1"/>
    </row>
    <row r="360" spans="8:10" ht="13.2" x14ac:dyDescent="0.25">
      <c r="H360" s="4"/>
      <c r="J360" s="1"/>
    </row>
    <row r="361" spans="8:10" ht="13.2" x14ac:dyDescent="0.25">
      <c r="H361" s="4"/>
      <c r="J361" s="1"/>
    </row>
    <row r="362" spans="8:10" ht="13.2" x14ac:dyDescent="0.25">
      <c r="H362" s="4"/>
      <c r="J362" s="1"/>
    </row>
    <row r="363" spans="8:10" ht="13.2" x14ac:dyDescent="0.25">
      <c r="H363" s="4"/>
      <c r="J363" s="1"/>
    </row>
    <row r="364" spans="8:10" ht="13.2" x14ac:dyDescent="0.25">
      <c r="H364" s="4"/>
      <c r="J364" s="1"/>
    </row>
    <row r="365" spans="8:10" ht="13.2" x14ac:dyDescent="0.25">
      <c r="H365" s="4"/>
      <c r="J365" s="1"/>
    </row>
    <row r="366" spans="8:10" ht="13.2" x14ac:dyDescent="0.25">
      <c r="H366" s="4"/>
      <c r="J366" s="1"/>
    </row>
    <row r="367" spans="8:10" ht="13.2" x14ac:dyDescent="0.25">
      <c r="H367" s="4"/>
      <c r="J367" s="1"/>
    </row>
    <row r="368" spans="8:10" ht="13.2" x14ac:dyDescent="0.25">
      <c r="H368" s="4"/>
      <c r="J368" s="1"/>
    </row>
    <row r="369" spans="8:10" ht="13.2" x14ac:dyDescent="0.25">
      <c r="H369" s="4"/>
      <c r="J369" s="1"/>
    </row>
    <row r="370" spans="8:10" ht="13.2" x14ac:dyDescent="0.25">
      <c r="H370" s="4"/>
      <c r="J370" s="1"/>
    </row>
    <row r="371" spans="8:10" ht="13.2" x14ac:dyDescent="0.25">
      <c r="H371" s="4"/>
      <c r="J371" s="1"/>
    </row>
    <row r="372" spans="8:10" ht="13.2" x14ac:dyDescent="0.25">
      <c r="H372" s="4"/>
      <c r="J372" s="1"/>
    </row>
    <row r="373" spans="8:10" ht="13.2" x14ac:dyDescent="0.25">
      <c r="H373" s="4"/>
      <c r="J373" s="1"/>
    </row>
    <row r="374" spans="8:10" ht="13.2" x14ac:dyDescent="0.25">
      <c r="H374" s="4"/>
      <c r="J374" s="1"/>
    </row>
    <row r="375" spans="8:10" ht="13.2" x14ac:dyDescent="0.25">
      <c r="H375" s="4"/>
      <c r="J375" s="1"/>
    </row>
    <row r="376" spans="8:10" ht="13.2" x14ac:dyDescent="0.25">
      <c r="H376" s="4"/>
      <c r="J376" s="1"/>
    </row>
    <row r="377" spans="8:10" ht="13.2" x14ac:dyDescent="0.25">
      <c r="H377" s="4"/>
      <c r="J377" s="1"/>
    </row>
    <row r="378" spans="8:10" ht="13.2" x14ac:dyDescent="0.25">
      <c r="H378" s="4"/>
      <c r="J378" s="1"/>
    </row>
    <row r="379" spans="8:10" ht="13.2" x14ac:dyDescent="0.25">
      <c r="H379" s="4"/>
      <c r="J379" s="1"/>
    </row>
    <row r="380" spans="8:10" ht="13.2" x14ac:dyDescent="0.25">
      <c r="H380" s="4"/>
      <c r="J380" s="1"/>
    </row>
    <row r="381" spans="8:10" ht="13.2" x14ac:dyDescent="0.25">
      <c r="H381" s="4"/>
      <c r="J381" s="1"/>
    </row>
    <row r="382" spans="8:10" ht="13.2" x14ac:dyDescent="0.25">
      <c r="H382" s="4"/>
      <c r="J382" s="1"/>
    </row>
    <row r="383" spans="8:10" ht="13.2" x14ac:dyDescent="0.25">
      <c r="H383" s="4"/>
      <c r="J383" s="1"/>
    </row>
    <row r="384" spans="8:10" ht="13.2" x14ac:dyDescent="0.25">
      <c r="H384" s="4"/>
      <c r="J384" s="1"/>
    </row>
    <row r="385" spans="8:10" ht="13.2" x14ac:dyDescent="0.25">
      <c r="H385" s="4"/>
      <c r="J385" s="1"/>
    </row>
    <row r="386" spans="8:10" ht="13.2" x14ac:dyDescent="0.25">
      <c r="H386" s="4"/>
      <c r="J386" s="1"/>
    </row>
    <row r="387" spans="8:10" ht="13.2" x14ac:dyDescent="0.25">
      <c r="H387" s="4"/>
      <c r="J387" s="1"/>
    </row>
    <row r="388" spans="8:10" ht="13.2" x14ac:dyDescent="0.25">
      <c r="H388" s="4"/>
      <c r="J388" s="1"/>
    </row>
    <row r="389" spans="8:10" ht="13.2" x14ac:dyDescent="0.25">
      <c r="H389" s="4"/>
      <c r="J389" s="1"/>
    </row>
    <row r="390" spans="8:10" ht="13.2" x14ac:dyDescent="0.25">
      <c r="H390" s="4"/>
      <c r="J390" s="1"/>
    </row>
    <row r="391" spans="8:10" ht="13.2" x14ac:dyDescent="0.25">
      <c r="H391" s="4"/>
      <c r="J391" s="1"/>
    </row>
    <row r="392" spans="8:10" ht="13.2" x14ac:dyDescent="0.25">
      <c r="H392" s="4"/>
      <c r="J392" s="1"/>
    </row>
    <row r="393" spans="8:10" ht="13.2" x14ac:dyDescent="0.25">
      <c r="H393" s="4"/>
      <c r="J393" s="1"/>
    </row>
    <row r="394" spans="8:10" ht="13.2" x14ac:dyDescent="0.25">
      <c r="H394" s="4"/>
      <c r="J394" s="1"/>
    </row>
    <row r="395" spans="8:10" ht="13.2" x14ac:dyDescent="0.25">
      <c r="H395" s="4"/>
      <c r="J395" s="1"/>
    </row>
    <row r="396" spans="8:10" ht="13.2" x14ac:dyDescent="0.25">
      <c r="H396" s="4"/>
      <c r="J396" s="1"/>
    </row>
    <row r="397" spans="8:10" ht="13.2" x14ac:dyDescent="0.25">
      <c r="H397" s="4"/>
      <c r="J397" s="1"/>
    </row>
    <row r="398" spans="8:10" ht="13.2" x14ac:dyDescent="0.25">
      <c r="H398" s="4"/>
      <c r="J398" s="1"/>
    </row>
    <row r="399" spans="8:10" ht="13.2" x14ac:dyDescent="0.25">
      <c r="H399" s="4"/>
      <c r="J399" s="1"/>
    </row>
    <row r="400" spans="8:10" ht="13.2" x14ac:dyDescent="0.25">
      <c r="H400" s="4"/>
      <c r="J400" s="1"/>
    </row>
    <row r="401" spans="8:10" ht="13.2" x14ac:dyDescent="0.25">
      <c r="H401" s="4"/>
      <c r="J401" s="1"/>
    </row>
    <row r="402" spans="8:10" ht="13.2" x14ac:dyDescent="0.25">
      <c r="H402" s="4"/>
      <c r="J402" s="1"/>
    </row>
    <row r="403" spans="8:10" ht="13.2" x14ac:dyDescent="0.25">
      <c r="H403" s="4"/>
      <c r="J403" s="1"/>
    </row>
    <row r="404" spans="8:10" ht="13.2" x14ac:dyDescent="0.25">
      <c r="H404" s="4"/>
      <c r="J404" s="1"/>
    </row>
    <row r="405" spans="8:10" ht="13.2" x14ac:dyDescent="0.25">
      <c r="H405" s="4"/>
      <c r="J405" s="1"/>
    </row>
    <row r="406" spans="8:10" ht="13.2" x14ac:dyDescent="0.25">
      <c r="H406" s="4"/>
      <c r="J406" s="1"/>
    </row>
    <row r="407" spans="8:10" ht="13.2" x14ac:dyDescent="0.25">
      <c r="H407" s="4"/>
      <c r="J407" s="1"/>
    </row>
    <row r="408" spans="8:10" ht="13.2" x14ac:dyDescent="0.25">
      <c r="H408" s="4"/>
      <c r="J408" s="1"/>
    </row>
    <row r="409" spans="8:10" ht="13.2" x14ac:dyDescent="0.25">
      <c r="H409" s="4"/>
      <c r="J409" s="1"/>
    </row>
    <row r="410" spans="8:10" ht="13.2" x14ac:dyDescent="0.25">
      <c r="H410" s="4"/>
      <c r="J410" s="1"/>
    </row>
    <row r="411" spans="8:10" ht="13.2" x14ac:dyDescent="0.25">
      <c r="H411" s="4"/>
      <c r="J411" s="1"/>
    </row>
    <row r="412" spans="8:10" ht="13.2" x14ac:dyDescent="0.25">
      <c r="H412" s="4"/>
      <c r="J412" s="1"/>
    </row>
    <row r="413" spans="8:10" ht="13.2" x14ac:dyDescent="0.25">
      <c r="H413" s="4"/>
      <c r="J413" s="1"/>
    </row>
    <row r="414" spans="8:10" ht="13.2" x14ac:dyDescent="0.25">
      <c r="H414" s="4"/>
      <c r="J414" s="1"/>
    </row>
    <row r="415" spans="8:10" ht="13.2" x14ac:dyDescent="0.25">
      <c r="H415" s="4"/>
      <c r="J415" s="1"/>
    </row>
    <row r="416" spans="8:10" ht="13.2" x14ac:dyDescent="0.25">
      <c r="H416" s="4"/>
      <c r="J416" s="1"/>
    </row>
    <row r="417" spans="8:10" ht="13.2" x14ac:dyDescent="0.25">
      <c r="H417" s="4"/>
      <c r="J417" s="1"/>
    </row>
    <row r="418" spans="8:10" ht="13.2" x14ac:dyDescent="0.25">
      <c r="H418" s="4"/>
      <c r="J418" s="1"/>
    </row>
    <row r="419" spans="8:10" ht="13.2" x14ac:dyDescent="0.25">
      <c r="H419" s="4"/>
      <c r="J419" s="1"/>
    </row>
    <row r="420" spans="8:10" ht="13.2" x14ac:dyDescent="0.25">
      <c r="H420" s="4"/>
      <c r="J420" s="1"/>
    </row>
    <row r="421" spans="8:10" ht="13.2" x14ac:dyDescent="0.25">
      <c r="H421" s="4"/>
      <c r="J421" s="1"/>
    </row>
    <row r="422" spans="8:10" ht="13.2" x14ac:dyDescent="0.25">
      <c r="H422" s="4"/>
      <c r="J422" s="1"/>
    </row>
    <row r="423" spans="8:10" ht="13.2" x14ac:dyDescent="0.25">
      <c r="H423" s="4"/>
      <c r="J423" s="1"/>
    </row>
    <row r="424" spans="8:10" ht="13.2" x14ac:dyDescent="0.25">
      <c r="H424" s="4"/>
      <c r="J424" s="1"/>
    </row>
    <row r="425" spans="8:10" ht="13.2" x14ac:dyDescent="0.25">
      <c r="H425" s="4"/>
      <c r="J425" s="1"/>
    </row>
    <row r="426" spans="8:10" ht="13.2" x14ac:dyDescent="0.25">
      <c r="H426" s="4"/>
      <c r="J426" s="1"/>
    </row>
    <row r="427" spans="8:10" ht="13.2" x14ac:dyDescent="0.25">
      <c r="H427" s="4"/>
      <c r="J427" s="1"/>
    </row>
    <row r="428" spans="8:10" ht="13.2" x14ac:dyDescent="0.25">
      <c r="H428" s="4"/>
      <c r="J428" s="1"/>
    </row>
    <row r="429" spans="8:10" ht="13.2" x14ac:dyDescent="0.25">
      <c r="H429" s="4"/>
      <c r="J429" s="1"/>
    </row>
    <row r="430" spans="8:10" ht="13.2" x14ac:dyDescent="0.25">
      <c r="H430" s="4"/>
      <c r="J430" s="1"/>
    </row>
    <row r="431" spans="8:10" ht="13.2" x14ac:dyDescent="0.25">
      <c r="H431" s="4"/>
      <c r="J431" s="1"/>
    </row>
    <row r="432" spans="8:10" ht="13.2" x14ac:dyDescent="0.25">
      <c r="H432" s="4"/>
      <c r="J432" s="1"/>
    </row>
    <row r="433" spans="8:10" ht="13.2" x14ac:dyDescent="0.25">
      <c r="H433" s="4"/>
      <c r="J433" s="1"/>
    </row>
    <row r="434" spans="8:10" ht="13.2" x14ac:dyDescent="0.25">
      <c r="H434" s="4"/>
      <c r="J434" s="1"/>
    </row>
    <row r="435" spans="8:10" ht="13.2" x14ac:dyDescent="0.25">
      <c r="H435" s="4"/>
      <c r="J435" s="1"/>
    </row>
    <row r="436" spans="8:10" ht="13.2" x14ac:dyDescent="0.25">
      <c r="H436" s="4"/>
      <c r="J436" s="1"/>
    </row>
    <row r="437" spans="8:10" ht="13.2" x14ac:dyDescent="0.25">
      <c r="H437" s="4"/>
      <c r="J437" s="1"/>
    </row>
    <row r="438" spans="8:10" ht="13.2" x14ac:dyDescent="0.25">
      <c r="H438" s="4"/>
      <c r="J438" s="1"/>
    </row>
    <row r="439" spans="8:10" ht="13.2" x14ac:dyDescent="0.25">
      <c r="H439" s="4"/>
      <c r="J439" s="1"/>
    </row>
    <row r="440" spans="8:10" ht="13.2" x14ac:dyDescent="0.25">
      <c r="H440" s="4"/>
      <c r="J440" s="1"/>
    </row>
    <row r="441" spans="8:10" ht="13.2" x14ac:dyDescent="0.25">
      <c r="H441" s="4"/>
      <c r="J441" s="1"/>
    </row>
    <row r="442" spans="8:10" ht="13.2" x14ac:dyDescent="0.25">
      <c r="H442" s="4"/>
      <c r="J442" s="1"/>
    </row>
    <row r="443" spans="8:10" ht="13.2" x14ac:dyDescent="0.25">
      <c r="H443" s="4"/>
      <c r="J443" s="1"/>
    </row>
    <row r="444" spans="8:10" ht="13.2" x14ac:dyDescent="0.25">
      <c r="H444" s="4"/>
      <c r="J444" s="1"/>
    </row>
    <row r="445" spans="8:10" ht="13.2" x14ac:dyDescent="0.25">
      <c r="H445" s="4"/>
      <c r="J445" s="1"/>
    </row>
    <row r="446" spans="8:10" ht="13.2" x14ac:dyDescent="0.25">
      <c r="H446" s="4"/>
      <c r="J446" s="1"/>
    </row>
    <row r="447" spans="8:10" ht="13.2" x14ac:dyDescent="0.25">
      <c r="H447" s="4"/>
      <c r="J447" s="1"/>
    </row>
    <row r="448" spans="8:10" ht="13.2" x14ac:dyDescent="0.25">
      <c r="H448" s="4"/>
      <c r="J448" s="1"/>
    </row>
    <row r="449" spans="8:10" ht="13.2" x14ac:dyDescent="0.25">
      <c r="H449" s="4"/>
      <c r="J449" s="1"/>
    </row>
    <row r="450" spans="8:10" ht="13.2" x14ac:dyDescent="0.25">
      <c r="H450" s="4"/>
      <c r="J450" s="1"/>
    </row>
    <row r="451" spans="8:10" ht="13.2" x14ac:dyDescent="0.25">
      <c r="H451" s="4"/>
      <c r="J451" s="1"/>
    </row>
    <row r="452" spans="8:10" ht="13.2" x14ac:dyDescent="0.25">
      <c r="H452" s="4"/>
      <c r="J452" s="1"/>
    </row>
    <row r="453" spans="8:10" ht="13.2" x14ac:dyDescent="0.25">
      <c r="H453" s="4"/>
      <c r="J453" s="1"/>
    </row>
    <row r="454" spans="8:10" ht="13.2" x14ac:dyDescent="0.25">
      <c r="H454" s="4"/>
      <c r="J454" s="1"/>
    </row>
    <row r="455" spans="8:10" ht="13.2" x14ac:dyDescent="0.25">
      <c r="H455" s="4"/>
      <c r="J455" s="1"/>
    </row>
    <row r="456" spans="8:10" ht="13.2" x14ac:dyDescent="0.25">
      <c r="H456" s="4"/>
      <c r="J456" s="1"/>
    </row>
    <row r="457" spans="8:10" ht="13.2" x14ac:dyDescent="0.25">
      <c r="H457" s="4"/>
      <c r="J457" s="1"/>
    </row>
    <row r="458" spans="8:10" ht="13.2" x14ac:dyDescent="0.25">
      <c r="H458" s="4"/>
      <c r="J458" s="1"/>
    </row>
    <row r="459" spans="8:10" ht="13.2" x14ac:dyDescent="0.25">
      <c r="H459" s="4"/>
      <c r="J459" s="1"/>
    </row>
    <row r="460" spans="8:10" ht="13.2" x14ac:dyDescent="0.25">
      <c r="H460" s="4"/>
      <c r="J460" s="1"/>
    </row>
    <row r="461" spans="8:10" ht="13.2" x14ac:dyDescent="0.25">
      <c r="H461" s="4"/>
      <c r="J461" s="1"/>
    </row>
    <row r="462" spans="8:10" ht="13.2" x14ac:dyDescent="0.25">
      <c r="H462" s="4"/>
      <c r="J462" s="1"/>
    </row>
    <row r="463" spans="8:10" ht="13.2" x14ac:dyDescent="0.25">
      <c r="H463" s="4"/>
      <c r="J463" s="1"/>
    </row>
    <row r="464" spans="8:10" ht="13.2" x14ac:dyDescent="0.25">
      <c r="H464" s="4"/>
      <c r="J464" s="1"/>
    </row>
    <row r="465" spans="8:10" ht="13.2" x14ac:dyDescent="0.25">
      <c r="H465" s="4"/>
      <c r="J465" s="1"/>
    </row>
    <row r="466" spans="8:10" ht="13.2" x14ac:dyDescent="0.25">
      <c r="H466" s="4"/>
      <c r="J466" s="1"/>
    </row>
    <row r="467" spans="8:10" ht="13.2" x14ac:dyDescent="0.25">
      <c r="H467" s="4"/>
      <c r="J467" s="1"/>
    </row>
    <row r="468" spans="8:10" ht="13.2" x14ac:dyDescent="0.25">
      <c r="H468" s="4"/>
      <c r="J468" s="1"/>
    </row>
    <row r="469" spans="8:10" ht="13.2" x14ac:dyDescent="0.25">
      <c r="H469" s="4"/>
      <c r="J469" s="1"/>
    </row>
    <row r="470" spans="8:10" ht="13.2" x14ac:dyDescent="0.25">
      <c r="H470" s="4"/>
      <c r="J470" s="1"/>
    </row>
    <row r="471" spans="8:10" ht="13.2" x14ac:dyDescent="0.25">
      <c r="H471" s="4"/>
      <c r="J471" s="1"/>
    </row>
    <row r="472" spans="8:10" ht="13.2" x14ac:dyDescent="0.25">
      <c r="H472" s="4"/>
      <c r="J472" s="1"/>
    </row>
    <row r="473" spans="8:10" ht="13.2" x14ac:dyDescent="0.25">
      <c r="H473" s="4"/>
      <c r="J473" s="1"/>
    </row>
    <row r="474" spans="8:10" ht="13.2" x14ac:dyDescent="0.25">
      <c r="H474" s="4"/>
      <c r="J474" s="1"/>
    </row>
    <row r="475" spans="8:10" ht="13.2" x14ac:dyDescent="0.25">
      <c r="H475" s="4"/>
      <c r="J475" s="1"/>
    </row>
    <row r="476" spans="8:10" ht="13.2" x14ac:dyDescent="0.25">
      <c r="H476" s="4"/>
      <c r="J476" s="1"/>
    </row>
    <row r="477" spans="8:10" ht="13.2" x14ac:dyDescent="0.25">
      <c r="H477" s="4"/>
      <c r="J477" s="1"/>
    </row>
    <row r="478" spans="8:10" ht="13.2" x14ac:dyDescent="0.25">
      <c r="H478" s="4"/>
      <c r="J478" s="1"/>
    </row>
    <row r="479" spans="8:10" ht="13.2" x14ac:dyDescent="0.25">
      <c r="H479" s="4"/>
      <c r="J479" s="1"/>
    </row>
    <row r="480" spans="8:10" ht="13.2" x14ac:dyDescent="0.25">
      <c r="H480" s="4"/>
      <c r="J480" s="1"/>
    </row>
    <row r="481" spans="8:10" ht="13.2" x14ac:dyDescent="0.25">
      <c r="H481" s="4"/>
      <c r="J481" s="1"/>
    </row>
    <row r="482" spans="8:10" ht="13.2" x14ac:dyDescent="0.25">
      <c r="H482" s="4"/>
      <c r="J482" s="1"/>
    </row>
    <row r="483" spans="8:10" ht="13.2" x14ac:dyDescent="0.25">
      <c r="H483" s="4"/>
      <c r="J483" s="1"/>
    </row>
    <row r="484" spans="8:10" ht="13.2" x14ac:dyDescent="0.25">
      <c r="H484" s="4"/>
      <c r="J484" s="1"/>
    </row>
    <row r="485" spans="8:10" ht="13.2" x14ac:dyDescent="0.25">
      <c r="H485" s="4"/>
      <c r="J485" s="1"/>
    </row>
    <row r="486" spans="8:10" ht="13.2" x14ac:dyDescent="0.25">
      <c r="H486" s="4"/>
      <c r="J486" s="1"/>
    </row>
    <row r="487" spans="8:10" ht="13.2" x14ac:dyDescent="0.25">
      <c r="H487" s="4"/>
      <c r="J487" s="1"/>
    </row>
    <row r="488" spans="8:10" ht="13.2" x14ac:dyDescent="0.25">
      <c r="H488" s="4"/>
      <c r="J488" s="1"/>
    </row>
    <row r="489" spans="8:10" ht="13.2" x14ac:dyDescent="0.25">
      <c r="H489" s="4"/>
      <c r="J489" s="1"/>
    </row>
    <row r="490" spans="8:10" ht="13.2" x14ac:dyDescent="0.25">
      <c r="H490" s="4"/>
      <c r="J490" s="1"/>
    </row>
    <row r="491" spans="8:10" ht="13.2" x14ac:dyDescent="0.25">
      <c r="H491" s="4"/>
      <c r="J491" s="1"/>
    </row>
    <row r="492" spans="8:10" ht="13.2" x14ac:dyDescent="0.25">
      <c r="H492" s="4"/>
      <c r="J492" s="1"/>
    </row>
    <row r="493" spans="8:10" ht="13.2" x14ac:dyDescent="0.25">
      <c r="H493" s="4"/>
      <c r="J493" s="1"/>
    </row>
    <row r="494" spans="8:10" ht="13.2" x14ac:dyDescent="0.25">
      <c r="H494" s="4"/>
      <c r="J494" s="1"/>
    </row>
    <row r="495" spans="8:10" ht="13.2" x14ac:dyDescent="0.25">
      <c r="H495" s="4"/>
      <c r="J495" s="1"/>
    </row>
    <row r="496" spans="8:10" ht="13.2" x14ac:dyDescent="0.25">
      <c r="H496" s="4"/>
      <c r="J496" s="1"/>
    </row>
    <row r="497" spans="8:10" ht="13.2" x14ac:dyDescent="0.25">
      <c r="H497" s="4"/>
      <c r="J497" s="1"/>
    </row>
    <row r="498" spans="8:10" ht="13.2" x14ac:dyDescent="0.25">
      <c r="H498" s="4"/>
      <c r="J498" s="1"/>
    </row>
    <row r="499" spans="8:10" ht="13.2" x14ac:dyDescent="0.25">
      <c r="H499" s="4"/>
      <c r="J499" s="1"/>
    </row>
    <row r="500" spans="8:10" ht="13.2" x14ac:dyDescent="0.25">
      <c r="H500" s="4"/>
      <c r="J500" s="1"/>
    </row>
    <row r="501" spans="8:10" ht="13.2" x14ac:dyDescent="0.25">
      <c r="H501" s="4"/>
      <c r="J501" s="1"/>
    </row>
    <row r="502" spans="8:10" ht="13.2" x14ac:dyDescent="0.25">
      <c r="H502" s="4"/>
      <c r="J502" s="1"/>
    </row>
    <row r="503" spans="8:10" ht="13.2" x14ac:dyDescent="0.25">
      <c r="H503" s="4"/>
      <c r="J503" s="1"/>
    </row>
    <row r="504" spans="8:10" ht="13.2" x14ac:dyDescent="0.25">
      <c r="H504" s="4"/>
      <c r="J504" s="1"/>
    </row>
    <row r="505" spans="8:10" ht="13.2" x14ac:dyDescent="0.25">
      <c r="H505" s="4"/>
      <c r="J505" s="1"/>
    </row>
    <row r="506" spans="8:10" ht="13.2" x14ac:dyDescent="0.25">
      <c r="H506" s="4"/>
      <c r="J506" s="1"/>
    </row>
    <row r="507" spans="8:10" ht="13.2" x14ac:dyDescent="0.25">
      <c r="H507" s="4"/>
      <c r="J507" s="1"/>
    </row>
    <row r="508" spans="8:10" ht="13.2" x14ac:dyDescent="0.25">
      <c r="H508" s="4"/>
      <c r="J508" s="1"/>
    </row>
    <row r="509" spans="8:10" ht="13.2" x14ac:dyDescent="0.25">
      <c r="H509" s="4"/>
      <c r="J509" s="1"/>
    </row>
    <row r="510" spans="8:10" ht="13.2" x14ac:dyDescent="0.25">
      <c r="H510" s="4"/>
      <c r="J510" s="1"/>
    </row>
    <row r="511" spans="8:10" ht="13.2" x14ac:dyDescent="0.25">
      <c r="H511" s="4"/>
      <c r="J511" s="1"/>
    </row>
    <row r="512" spans="8:10" ht="13.2" x14ac:dyDescent="0.25">
      <c r="H512" s="4"/>
      <c r="J512" s="1"/>
    </row>
    <row r="513" spans="8:10" ht="13.2" x14ac:dyDescent="0.25">
      <c r="H513" s="4"/>
      <c r="J513" s="1"/>
    </row>
    <row r="514" spans="8:10" ht="13.2" x14ac:dyDescent="0.25">
      <c r="H514" s="4"/>
      <c r="J514" s="1"/>
    </row>
    <row r="515" spans="8:10" ht="13.2" x14ac:dyDescent="0.25">
      <c r="H515" s="4"/>
      <c r="J515" s="1"/>
    </row>
    <row r="516" spans="8:10" ht="13.2" x14ac:dyDescent="0.25">
      <c r="H516" s="4"/>
      <c r="J516" s="1"/>
    </row>
    <row r="517" spans="8:10" ht="13.2" x14ac:dyDescent="0.25">
      <c r="H517" s="4"/>
      <c r="J517" s="1"/>
    </row>
    <row r="518" spans="8:10" ht="13.2" x14ac:dyDescent="0.25">
      <c r="H518" s="4"/>
      <c r="J518" s="1"/>
    </row>
    <row r="519" spans="8:10" ht="13.2" x14ac:dyDescent="0.25">
      <c r="H519" s="4"/>
      <c r="J519" s="1"/>
    </row>
    <row r="520" spans="8:10" ht="13.2" x14ac:dyDescent="0.25">
      <c r="H520" s="4"/>
      <c r="J520" s="1"/>
    </row>
    <row r="521" spans="8:10" ht="13.2" x14ac:dyDescent="0.25">
      <c r="H521" s="4"/>
      <c r="J521" s="1"/>
    </row>
    <row r="522" spans="8:10" ht="13.2" x14ac:dyDescent="0.25">
      <c r="H522" s="4"/>
      <c r="J522" s="1"/>
    </row>
    <row r="523" spans="8:10" ht="13.2" x14ac:dyDescent="0.25">
      <c r="H523" s="4"/>
      <c r="J523" s="1"/>
    </row>
    <row r="524" spans="8:10" ht="13.2" x14ac:dyDescent="0.25">
      <c r="H524" s="4"/>
      <c r="J524" s="1"/>
    </row>
    <row r="525" spans="8:10" ht="13.2" x14ac:dyDescent="0.25">
      <c r="H525" s="4"/>
      <c r="J525" s="1"/>
    </row>
    <row r="526" spans="8:10" ht="13.2" x14ac:dyDescent="0.25">
      <c r="H526" s="4"/>
      <c r="J526" s="1"/>
    </row>
    <row r="527" spans="8:10" ht="13.2" x14ac:dyDescent="0.25">
      <c r="H527" s="4"/>
      <c r="J527" s="1"/>
    </row>
    <row r="528" spans="8:10" ht="13.2" x14ac:dyDescent="0.25">
      <c r="H528" s="4"/>
      <c r="J528" s="1"/>
    </row>
    <row r="529" spans="8:10" ht="13.2" x14ac:dyDescent="0.25">
      <c r="H529" s="4"/>
      <c r="J529" s="1"/>
    </row>
    <row r="530" spans="8:10" ht="13.2" x14ac:dyDescent="0.25">
      <c r="H530" s="4"/>
      <c r="J530" s="1"/>
    </row>
    <row r="531" spans="8:10" ht="13.2" x14ac:dyDescent="0.25">
      <c r="H531" s="4"/>
      <c r="J531" s="1"/>
    </row>
    <row r="532" spans="8:10" ht="13.2" x14ac:dyDescent="0.25">
      <c r="H532" s="4"/>
      <c r="J532" s="1"/>
    </row>
    <row r="533" spans="8:10" ht="13.2" x14ac:dyDescent="0.25">
      <c r="H533" s="4"/>
      <c r="J533" s="1"/>
    </row>
    <row r="534" spans="8:10" ht="13.2" x14ac:dyDescent="0.25">
      <c r="H534" s="4"/>
      <c r="J534" s="1"/>
    </row>
    <row r="535" spans="8:10" ht="13.2" x14ac:dyDescent="0.25">
      <c r="H535" s="4"/>
      <c r="J535" s="1"/>
    </row>
    <row r="536" spans="8:10" ht="13.2" x14ac:dyDescent="0.25">
      <c r="H536" s="4"/>
      <c r="J536" s="1"/>
    </row>
    <row r="537" spans="8:10" ht="13.2" x14ac:dyDescent="0.25">
      <c r="H537" s="4"/>
      <c r="J537" s="1"/>
    </row>
    <row r="538" spans="8:10" ht="13.2" x14ac:dyDescent="0.25">
      <c r="H538" s="4"/>
      <c r="J538" s="1"/>
    </row>
    <row r="539" spans="8:10" ht="13.2" x14ac:dyDescent="0.25">
      <c r="H539" s="4"/>
      <c r="J539" s="1"/>
    </row>
    <row r="540" spans="8:10" ht="13.2" x14ac:dyDescent="0.25">
      <c r="H540" s="4"/>
      <c r="J540" s="1"/>
    </row>
    <row r="541" spans="8:10" ht="13.2" x14ac:dyDescent="0.25">
      <c r="H541" s="4"/>
      <c r="J541" s="1"/>
    </row>
    <row r="542" spans="8:10" ht="13.2" x14ac:dyDescent="0.25">
      <c r="H542" s="4"/>
      <c r="J542" s="1"/>
    </row>
    <row r="543" spans="8:10" ht="13.2" x14ac:dyDescent="0.25">
      <c r="H543" s="4"/>
      <c r="J543" s="1"/>
    </row>
    <row r="544" spans="8:10" ht="13.2" x14ac:dyDescent="0.25">
      <c r="H544" s="4"/>
      <c r="J544" s="1"/>
    </row>
    <row r="545" spans="8:10" ht="13.2" x14ac:dyDescent="0.25">
      <c r="H545" s="4"/>
      <c r="J545" s="1"/>
    </row>
    <row r="546" spans="8:10" ht="13.2" x14ac:dyDescent="0.25">
      <c r="H546" s="4"/>
      <c r="J546" s="1"/>
    </row>
    <row r="547" spans="8:10" ht="13.2" x14ac:dyDescent="0.25">
      <c r="H547" s="4"/>
      <c r="J547" s="1"/>
    </row>
    <row r="548" spans="8:10" ht="13.2" x14ac:dyDescent="0.25">
      <c r="H548" s="4"/>
      <c r="J548" s="1"/>
    </row>
    <row r="549" spans="8:10" ht="13.2" x14ac:dyDescent="0.25">
      <c r="H549" s="4"/>
      <c r="J549" s="1"/>
    </row>
    <row r="550" spans="8:10" ht="13.2" x14ac:dyDescent="0.25">
      <c r="H550" s="4"/>
      <c r="J550" s="1"/>
    </row>
    <row r="551" spans="8:10" ht="13.2" x14ac:dyDescent="0.25">
      <c r="H551" s="4"/>
      <c r="J551" s="1"/>
    </row>
    <row r="552" spans="8:10" ht="13.2" x14ac:dyDescent="0.25">
      <c r="H552" s="4"/>
      <c r="J552" s="1"/>
    </row>
    <row r="553" spans="8:10" ht="13.2" x14ac:dyDescent="0.25">
      <c r="H553" s="4"/>
      <c r="J553" s="1"/>
    </row>
    <row r="554" spans="8:10" ht="13.2" x14ac:dyDescent="0.25">
      <c r="H554" s="4"/>
      <c r="J554" s="1"/>
    </row>
    <row r="555" spans="8:10" ht="13.2" x14ac:dyDescent="0.25">
      <c r="H555" s="4"/>
      <c r="J555" s="1"/>
    </row>
    <row r="556" spans="8:10" ht="13.2" x14ac:dyDescent="0.25">
      <c r="H556" s="4"/>
      <c r="J556" s="1"/>
    </row>
    <row r="557" spans="8:10" ht="13.2" x14ac:dyDescent="0.25">
      <c r="H557" s="4"/>
      <c r="J557" s="1"/>
    </row>
    <row r="558" spans="8:10" ht="13.2" x14ac:dyDescent="0.25">
      <c r="H558" s="4"/>
      <c r="J558" s="1"/>
    </row>
    <row r="559" spans="8:10" ht="13.2" x14ac:dyDescent="0.25">
      <c r="H559" s="4"/>
      <c r="J559" s="1"/>
    </row>
    <row r="560" spans="8:10" ht="13.2" x14ac:dyDescent="0.25">
      <c r="H560" s="4"/>
      <c r="J560" s="1"/>
    </row>
    <row r="561" spans="8:10" ht="13.2" x14ac:dyDescent="0.25">
      <c r="H561" s="4"/>
      <c r="J561" s="1"/>
    </row>
    <row r="562" spans="8:10" ht="13.2" x14ac:dyDescent="0.25">
      <c r="H562" s="4"/>
      <c r="J562" s="1"/>
    </row>
    <row r="563" spans="8:10" ht="13.2" x14ac:dyDescent="0.25">
      <c r="H563" s="4"/>
      <c r="J563" s="1"/>
    </row>
    <row r="564" spans="8:10" ht="13.2" x14ac:dyDescent="0.25">
      <c r="H564" s="4"/>
      <c r="J564" s="1"/>
    </row>
    <row r="565" spans="8:10" ht="13.2" x14ac:dyDescent="0.25">
      <c r="H565" s="4"/>
      <c r="J565" s="1"/>
    </row>
    <row r="566" spans="8:10" ht="13.2" x14ac:dyDescent="0.25">
      <c r="H566" s="4"/>
      <c r="J566" s="1"/>
    </row>
    <row r="567" spans="8:10" ht="13.2" x14ac:dyDescent="0.25">
      <c r="H567" s="4"/>
      <c r="J567" s="1"/>
    </row>
    <row r="568" spans="8:10" ht="13.2" x14ac:dyDescent="0.25">
      <c r="H568" s="4"/>
      <c r="J568" s="1"/>
    </row>
    <row r="569" spans="8:10" ht="13.2" x14ac:dyDescent="0.25">
      <c r="H569" s="4"/>
      <c r="J569" s="1"/>
    </row>
    <row r="570" spans="8:10" ht="13.2" x14ac:dyDescent="0.25">
      <c r="H570" s="4"/>
      <c r="J570" s="1"/>
    </row>
    <row r="571" spans="8:10" ht="13.2" x14ac:dyDescent="0.25">
      <c r="H571" s="4"/>
      <c r="J571" s="1"/>
    </row>
    <row r="572" spans="8:10" ht="13.2" x14ac:dyDescent="0.25">
      <c r="H572" s="4"/>
      <c r="J572" s="1"/>
    </row>
    <row r="573" spans="8:10" ht="13.2" x14ac:dyDescent="0.25">
      <c r="H573" s="4"/>
      <c r="J573" s="1"/>
    </row>
    <row r="574" spans="8:10" ht="13.2" x14ac:dyDescent="0.25">
      <c r="H574" s="4"/>
      <c r="J574" s="1"/>
    </row>
    <row r="575" spans="8:10" ht="13.2" x14ac:dyDescent="0.25">
      <c r="H575" s="4"/>
      <c r="J575" s="1"/>
    </row>
    <row r="576" spans="8:10" ht="13.2" x14ac:dyDescent="0.25">
      <c r="H576" s="4"/>
      <c r="J576" s="1"/>
    </row>
    <row r="577" spans="8:10" ht="13.2" x14ac:dyDescent="0.25">
      <c r="H577" s="4"/>
      <c r="J577" s="1"/>
    </row>
    <row r="578" spans="8:10" ht="13.2" x14ac:dyDescent="0.25">
      <c r="H578" s="4"/>
      <c r="J578" s="1"/>
    </row>
    <row r="579" spans="8:10" ht="13.2" x14ac:dyDescent="0.25">
      <c r="H579" s="4"/>
      <c r="J579" s="1"/>
    </row>
    <row r="580" spans="8:10" ht="13.2" x14ac:dyDescent="0.25">
      <c r="H580" s="4"/>
      <c r="J580" s="1"/>
    </row>
    <row r="581" spans="8:10" ht="13.2" x14ac:dyDescent="0.25">
      <c r="H581" s="4"/>
      <c r="J581" s="1"/>
    </row>
    <row r="582" spans="8:10" ht="13.2" x14ac:dyDescent="0.25">
      <c r="H582" s="4"/>
      <c r="J582" s="1"/>
    </row>
    <row r="583" spans="8:10" ht="13.2" x14ac:dyDescent="0.25">
      <c r="H583" s="4"/>
      <c r="J583" s="1"/>
    </row>
    <row r="584" spans="8:10" ht="13.2" x14ac:dyDescent="0.25">
      <c r="H584" s="4"/>
      <c r="J584" s="1"/>
    </row>
    <row r="585" spans="8:10" ht="13.2" x14ac:dyDescent="0.25">
      <c r="H585" s="4"/>
      <c r="J585" s="1"/>
    </row>
    <row r="586" spans="8:10" ht="13.2" x14ac:dyDescent="0.25">
      <c r="H586" s="4"/>
      <c r="J586" s="1"/>
    </row>
    <row r="587" spans="8:10" ht="13.2" x14ac:dyDescent="0.25">
      <c r="H587" s="4"/>
      <c r="J587" s="1"/>
    </row>
    <row r="588" spans="8:10" ht="13.2" x14ac:dyDescent="0.25">
      <c r="H588" s="4"/>
      <c r="J588" s="1"/>
    </row>
    <row r="589" spans="8:10" ht="13.2" x14ac:dyDescent="0.25">
      <c r="H589" s="4"/>
      <c r="J589" s="1"/>
    </row>
    <row r="590" spans="8:10" ht="13.2" x14ac:dyDescent="0.25">
      <c r="H590" s="4"/>
      <c r="J590" s="1"/>
    </row>
    <row r="591" spans="8:10" ht="13.2" x14ac:dyDescent="0.25">
      <c r="H591" s="4"/>
      <c r="J591" s="1"/>
    </row>
    <row r="592" spans="8:10" ht="13.2" x14ac:dyDescent="0.25">
      <c r="H592" s="4"/>
      <c r="J592" s="1"/>
    </row>
    <row r="593" spans="8:10" ht="13.2" x14ac:dyDescent="0.25">
      <c r="H593" s="4"/>
      <c r="J593" s="1"/>
    </row>
    <row r="594" spans="8:10" ht="13.2" x14ac:dyDescent="0.25">
      <c r="H594" s="4"/>
      <c r="J594" s="1"/>
    </row>
    <row r="595" spans="8:10" ht="13.2" x14ac:dyDescent="0.25">
      <c r="H595" s="4"/>
      <c r="J595" s="1"/>
    </row>
    <row r="596" spans="8:10" ht="13.2" x14ac:dyDescent="0.25">
      <c r="H596" s="4"/>
      <c r="J596" s="1"/>
    </row>
    <row r="597" spans="8:10" ht="13.2" x14ac:dyDescent="0.25">
      <c r="H597" s="4"/>
      <c r="J597" s="1"/>
    </row>
    <row r="598" spans="8:10" ht="13.2" x14ac:dyDescent="0.25">
      <c r="H598" s="4"/>
      <c r="J598" s="1"/>
    </row>
    <row r="599" spans="8:10" ht="13.2" x14ac:dyDescent="0.25">
      <c r="H599" s="4"/>
      <c r="J599" s="1"/>
    </row>
    <row r="600" spans="8:10" ht="13.2" x14ac:dyDescent="0.25">
      <c r="H600" s="4"/>
      <c r="J600" s="1"/>
    </row>
    <row r="601" spans="8:10" ht="13.2" x14ac:dyDescent="0.25">
      <c r="H601" s="4"/>
      <c r="J601" s="1"/>
    </row>
    <row r="602" spans="8:10" ht="13.2" x14ac:dyDescent="0.25">
      <c r="H602" s="4"/>
      <c r="J602" s="1"/>
    </row>
    <row r="603" spans="8:10" ht="13.2" x14ac:dyDescent="0.25">
      <c r="H603" s="4"/>
      <c r="J603" s="1"/>
    </row>
    <row r="604" spans="8:10" ht="13.2" x14ac:dyDescent="0.25">
      <c r="H604" s="4"/>
      <c r="J604" s="1"/>
    </row>
    <row r="605" spans="8:10" ht="13.2" x14ac:dyDescent="0.25">
      <c r="H605" s="4"/>
      <c r="J605" s="1"/>
    </row>
    <row r="606" spans="8:10" ht="13.2" x14ac:dyDescent="0.25">
      <c r="H606" s="4"/>
      <c r="J606" s="1"/>
    </row>
    <row r="607" spans="8:10" ht="13.2" x14ac:dyDescent="0.25">
      <c r="H607" s="4"/>
      <c r="J607" s="1"/>
    </row>
    <row r="608" spans="8:10" ht="13.2" x14ac:dyDescent="0.25">
      <c r="H608" s="4"/>
      <c r="J608" s="1"/>
    </row>
    <row r="609" spans="8:10" ht="13.2" x14ac:dyDescent="0.25">
      <c r="H609" s="4"/>
      <c r="J609" s="1"/>
    </row>
    <row r="610" spans="8:10" ht="13.2" x14ac:dyDescent="0.25">
      <c r="H610" s="4"/>
      <c r="J610" s="1"/>
    </row>
    <row r="611" spans="8:10" ht="13.2" x14ac:dyDescent="0.25">
      <c r="H611" s="4"/>
      <c r="J611" s="1"/>
    </row>
    <row r="612" spans="8:10" ht="13.2" x14ac:dyDescent="0.25">
      <c r="H612" s="4"/>
      <c r="J612" s="1"/>
    </row>
    <row r="613" spans="8:10" ht="13.2" x14ac:dyDescent="0.25">
      <c r="H613" s="4"/>
      <c r="J613" s="1"/>
    </row>
    <row r="614" spans="8:10" ht="13.2" x14ac:dyDescent="0.25">
      <c r="H614" s="4"/>
      <c r="J614" s="1"/>
    </row>
    <row r="615" spans="8:10" ht="13.2" x14ac:dyDescent="0.25">
      <c r="H615" s="4"/>
      <c r="J615" s="1"/>
    </row>
    <row r="616" spans="8:10" ht="13.2" x14ac:dyDescent="0.25">
      <c r="H616" s="4"/>
      <c r="J616" s="1"/>
    </row>
    <row r="617" spans="8:10" ht="13.2" x14ac:dyDescent="0.25">
      <c r="H617" s="4"/>
      <c r="J617" s="1"/>
    </row>
    <row r="618" spans="8:10" ht="13.2" x14ac:dyDescent="0.25">
      <c r="H618" s="4"/>
      <c r="J618" s="1"/>
    </row>
    <row r="619" spans="8:10" ht="13.2" x14ac:dyDescent="0.25">
      <c r="H619" s="4"/>
      <c r="J619" s="1"/>
    </row>
    <row r="620" spans="8:10" ht="13.2" x14ac:dyDescent="0.25">
      <c r="H620" s="4"/>
      <c r="J620" s="1"/>
    </row>
    <row r="621" spans="8:10" ht="13.2" x14ac:dyDescent="0.25">
      <c r="H621" s="4"/>
      <c r="J621" s="1"/>
    </row>
    <row r="622" spans="8:10" ht="13.2" x14ac:dyDescent="0.25">
      <c r="H622" s="4"/>
      <c r="J622" s="1"/>
    </row>
    <row r="623" spans="8:10" ht="13.2" x14ac:dyDescent="0.25">
      <c r="H623" s="4"/>
      <c r="J623" s="1"/>
    </row>
    <row r="624" spans="8:10" ht="13.2" x14ac:dyDescent="0.25">
      <c r="H624" s="4"/>
      <c r="J624" s="1"/>
    </row>
    <row r="625" spans="8:10" ht="13.2" x14ac:dyDescent="0.25">
      <c r="H625" s="4"/>
      <c r="J625" s="1"/>
    </row>
    <row r="626" spans="8:10" ht="13.2" x14ac:dyDescent="0.25">
      <c r="H626" s="4"/>
      <c r="J626" s="1"/>
    </row>
    <row r="627" spans="8:10" ht="13.2" x14ac:dyDescent="0.25">
      <c r="H627" s="4"/>
      <c r="J627" s="1"/>
    </row>
    <row r="628" spans="8:10" ht="13.2" x14ac:dyDescent="0.25">
      <c r="H628" s="4"/>
      <c r="J628" s="1"/>
    </row>
    <row r="629" spans="8:10" ht="13.2" x14ac:dyDescent="0.25">
      <c r="H629" s="4"/>
      <c r="J629" s="1"/>
    </row>
    <row r="630" spans="8:10" ht="13.2" x14ac:dyDescent="0.25">
      <c r="H630" s="4"/>
      <c r="J630" s="1"/>
    </row>
    <row r="631" spans="8:10" ht="13.2" x14ac:dyDescent="0.25">
      <c r="H631" s="4"/>
      <c r="J631" s="1"/>
    </row>
    <row r="632" spans="8:10" ht="13.2" x14ac:dyDescent="0.25">
      <c r="H632" s="4"/>
      <c r="J632" s="1"/>
    </row>
    <row r="633" spans="8:10" ht="13.2" x14ac:dyDescent="0.25">
      <c r="H633" s="4"/>
      <c r="J633" s="1"/>
    </row>
    <row r="634" spans="8:10" ht="13.2" x14ac:dyDescent="0.25">
      <c r="H634" s="4"/>
      <c r="J634" s="1"/>
    </row>
    <row r="635" spans="8:10" ht="13.2" x14ac:dyDescent="0.25">
      <c r="H635" s="4"/>
      <c r="J635" s="1"/>
    </row>
    <row r="636" spans="8:10" ht="13.2" x14ac:dyDescent="0.25">
      <c r="H636" s="4"/>
      <c r="J636" s="1"/>
    </row>
    <row r="637" spans="8:10" ht="13.2" x14ac:dyDescent="0.25">
      <c r="H637" s="4"/>
      <c r="J637" s="1"/>
    </row>
    <row r="638" spans="8:10" ht="13.2" x14ac:dyDescent="0.25">
      <c r="H638" s="4"/>
      <c r="J638" s="1"/>
    </row>
    <row r="639" spans="8:10" ht="13.2" x14ac:dyDescent="0.25">
      <c r="H639" s="4"/>
      <c r="J639" s="1"/>
    </row>
    <row r="640" spans="8:10" ht="13.2" x14ac:dyDescent="0.25">
      <c r="H640" s="4"/>
      <c r="J640" s="1"/>
    </row>
    <row r="641" spans="8:10" ht="13.2" x14ac:dyDescent="0.25">
      <c r="H641" s="4"/>
      <c r="J641" s="1"/>
    </row>
    <row r="642" spans="8:10" ht="13.2" x14ac:dyDescent="0.25">
      <c r="H642" s="4"/>
      <c r="J642" s="1"/>
    </row>
    <row r="643" spans="8:10" ht="13.2" x14ac:dyDescent="0.25">
      <c r="H643" s="4"/>
      <c r="J643" s="1"/>
    </row>
    <row r="644" spans="8:10" ht="13.2" x14ac:dyDescent="0.25">
      <c r="H644" s="4"/>
      <c r="J644" s="1"/>
    </row>
    <row r="645" spans="8:10" ht="13.2" x14ac:dyDescent="0.25">
      <c r="H645" s="4"/>
      <c r="J645" s="1"/>
    </row>
    <row r="646" spans="8:10" ht="13.2" x14ac:dyDescent="0.25">
      <c r="H646" s="4"/>
      <c r="J646" s="1"/>
    </row>
    <row r="647" spans="8:10" ht="13.2" x14ac:dyDescent="0.25">
      <c r="H647" s="4"/>
      <c r="J647" s="1"/>
    </row>
    <row r="648" spans="8:10" ht="13.2" x14ac:dyDescent="0.25">
      <c r="H648" s="4"/>
      <c r="J648" s="1"/>
    </row>
    <row r="649" spans="8:10" ht="13.2" x14ac:dyDescent="0.25">
      <c r="H649" s="4"/>
      <c r="J649" s="1"/>
    </row>
    <row r="650" spans="8:10" ht="13.2" x14ac:dyDescent="0.25">
      <c r="H650" s="4"/>
      <c r="J650" s="1"/>
    </row>
    <row r="651" spans="8:10" ht="13.2" x14ac:dyDescent="0.25">
      <c r="H651" s="4"/>
      <c r="J651" s="1"/>
    </row>
    <row r="652" spans="8:10" ht="13.2" x14ac:dyDescent="0.25">
      <c r="H652" s="4"/>
      <c r="J652" s="1"/>
    </row>
    <row r="653" spans="8:10" ht="13.2" x14ac:dyDescent="0.25">
      <c r="H653" s="4"/>
      <c r="J653" s="1"/>
    </row>
    <row r="654" spans="8:10" ht="13.2" x14ac:dyDescent="0.25">
      <c r="H654" s="4"/>
      <c r="J654" s="1"/>
    </row>
    <row r="655" spans="8:10" ht="13.2" x14ac:dyDescent="0.25">
      <c r="H655" s="4"/>
      <c r="J655" s="1"/>
    </row>
    <row r="656" spans="8:10" ht="13.2" x14ac:dyDescent="0.25">
      <c r="H656" s="4"/>
      <c r="J656" s="1"/>
    </row>
    <row r="657" spans="8:10" ht="13.2" x14ac:dyDescent="0.25">
      <c r="H657" s="4"/>
      <c r="J657" s="1"/>
    </row>
    <row r="658" spans="8:10" ht="13.2" x14ac:dyDescent="0.25">
      <c r="H658" s="4"/>
      <c r="J658" s="1"/>
    </row>
    <row r="659" spans="8:10" ht="13.2" x14ac:dyDescent="0.25">
      <c r="H659" s="4"/>
      <c r="J659" s="1"/>
    </row>
    <row r="660" spans="8:10" ht="13.2" x14ac:dyDescent="0.25">
      <c r="H660" s="4"/>
      <c r="J660" s="1"/>
    </row>
    <row r="661" spans="8:10" ht="13.2" x14ac:dyDescent="0.25">
      <c r="H661" s="4"/>
      <c r="J661" s="1"/>
    </row>
    <row r="662" spans="8:10" ht="13.2" x14ac:dyDescent="0.25">
      <c r="H662" s="4"/>
      <c r="J662" s="1"/>
    </row>
    <row r="663" spans="8:10" ht="13.2" x14ac:dyDescent="0.25">
      <c r="H663" s="4"/>
      <c r="J663" s="1"/>
    </row>
    <row r="664" spans="8:10" ht="13.2" x14ac:dyDescent="0.25">
      <c r="H664" s="4"/>
      <c r="J664" s="1"/>
    </row>
    <row r="665" spans="8:10" ht="13.2" x14ac:dyDescent="0.25">
      <c r="H665" s="4"/>
      <c r="J665" s="1"/>
    </row>
    <row r="666" spans="8:10" ht="13.2" x14ac:dyDescent="0.25">
      <c r="H666" s="4"/>
      <c r="J666" s="1"/>
    </row>
    <row r="667" spans="8:10" ht="13.2" x14ac:dyDescent="0.25">
      <c r="H667" s="4"/>
      <c r="J667" s="1"/>
    </row>
    <row r="668" spans="8:10" ht="13.2" x14ac:dyDescent="0.25">
      <c r="H668" s="4"/>
      <c r="J668" s="1"/>
    </row>
    <row r="669" spans="8:10" ht="13.2" x14ac:dyDescent="0.25">
      <c r="H669" s="4"/>
      <c r="J669" s="1"/>
    </row>
    <row r="670" spans="8:10" ht="13.2" x14ac:dyDescent="0.25">
      <c r="H670" s="4"/>
      <c r="J670" s="1"/>
    </row>
    <row r="671" spans="8:10" ht="13.2" x14ac:dyDescent="0.25">
      <c r="H671" s="4"/>
      <c r="J671" s="1"/>
    </row>
    <row r="672" spans="8:10" ht="13.2" x14ac:dyDescent="0.25">
      <c r="H672" s="4"/>
      <c r="J672" s="1"/>
    </row>
    <row r="673" spans="8:10" ht="13.2" x14ac:dyDescent="0.25">
      <c r="H673" s="4"/>
      <c r="J673" s="1"/>
    </row>
    <row r="674" spans="8:10" ht="13.2" x14ac:dyDescent="0.25">
      <c r="H674" s="4"/>
      <c r="J674" s="1"/>
    </row>
    <row r="675" spans="8:10" ht="13.2" x14ac:dyDescent="0.25">
      <c r="H675" s="4"/>
      <c r="J675" s="1"/>
    </row>
    <row r="676" spans="8:10" ht="13.2" x14ac:dyDescent="0.25">
      <c r="H676" s="4"/>
      <c r="J676" s="1"/>
    </row>
    <row r="677" spans="8:10" ht="13.2" x14ac:dyDescent="0.25">
      <c r="H677" s="4"/>
      <c r="J677" s="1"/>
    </row>
    <row r="678" spans="8:10" ht="13.2" x14ac:dyDescent="0.25">
      <c r="H678" s="4"/>
      <c r="J678" s="1"/>
    </row>
    <row r="679" spans="8:10" ht="13.2" x14ac:dyDescent="0.25">
      <c r="H679" s="4"/>
      <c r="J679" s="1"/>
    </row>
    <row r="680" spans="8:10" ht="13.2" x14ac:dyDescent="0.25">
      <c r="H680" s="4"/>
      <c r="J680" s="1"/>
    </row>
    <row r="681" spans="8:10" ht="13.2" x14ac:dyDescent="0.25">
      <c r="H681" s="4"/>
      <c r="J681" s="1"/>
    </row>
    <row r="682" spans="8:10" ht="13.2" x14ac:dyDescent="0.25">
      <c r="H682" s="4"/>
      <c r="J682" s="1"/>
    </row>
    <row r="683" spans="8:10" ht="13.2" x14ac:dyDescent="0.25">
      <c r="H683" s="4"/>
      <c r="J683" s="1"/>
    </row>
    <row r="684" spans="8:10" ht="13.2" x14ac:dyDescent="0.25">
      <c r="H684" s="4"/>
      <c r="J684" s="1"/>
    </row>
    <row r="685" spans="8:10" ht="13.2" x14ac:dyDescent="0.25">
      <c r="H685" s="4"/>
      <c r="J685" s="1"/>
    </row>
    <row r="686" spans="8:10" ht="13.2" x14ac:dyDescent="0.25">
      <c r="H686" s="4"/>
      <c r="J686" s="1"/>
    </row>
    <row r="687" spans="8:10" ht="13.2" x14ac:dyDescent="0.25">
      <c r="H687" s="4"/>
      <c r="J687" s="1"/>
    </row>
    <row r="688" spans="8:10" ht="13.2" x14ac:dyDescent="0.25">
      <c r="H688" s="4"/>
      <c r="J688" s="1"/>
    </row>
    <row r="689" spans="8:10" ht="13.2" x14ac:dyDescent="0.25">
      <c r="H689" s="4"/>
      <c r="J689" s="1"/>
    </row>
    <row r="690" spans="8:10" ht="13.2" x14ac:dyDescent="0.25">
      <c r="H690" s="4"/>
      <c r="J690" s="1"/>
    </row>
    <row r="691" spans="8:10" ht="13.2" x14ac:dyDescent="0.25">
      <c r="H691" s="4"/>
      <c r="J691" s="1"/>
    </row>
    <row r="692" spans="8:10" ht="13.2" x14ac:dyDescent="0.25">
      <c r="H692" s="4"/>
      <c r="J692" s="1"/>
    </row>
    <row r="693" spans="8:10" ht="13.2" x14ac:dyDescent="0.25">
      <c r="H693" s="4"/>
      <c r="J693" s="1"/>
    </row>
    <row r="694" spans="8:10" ht="13.2" x14ac:dyDescent="0.25">
      <c r="H694" s="4"/>
      <c r="J694" s="1"/>
    </row>
    <row r="695" spans="8:10" ht="13.2" x14ac:dyDescent="0.25">
      <c r="H695" s="4"/>
      <c r="J695" s="1"/>
    </row>
    <row r="696" spans="8:10" ht="13.2" x14ac:dyDescent="0.25">
      <c r="H696" s="4"/>
      <c r="J696" s="1"/>
    </row>
    <row r="697" spans="8:10" ht="13.2" x14ac:dyDescent="0.25">
      <c r="H697" s="4"/>
      <c r="J697" s="1"/>
    </row>
    <row r="698" spans="8:10" ht="13.2" x14ac:dyDescent="0.25">
      <c r="H698" s="4"/>
      <c r="J698" s="1"/>
    </row>
    <row r="699" spans="8:10" ht="13.2" x14ac:dyDescent="0.25">
      <c r="H699" s="4"/>
      <c r="J699" s="1"/>
    </row>
    <row r="700" spans="8:10" ht="13.2" x14ac:dyDescent="0.25">
      <c r="H700" s="4"/>
      <c r="J700" s="1"/>
    </row>
    <row r="701" spans="8:10" ht="13.2" x14ac:dyDescent="0.25">
      <c r="H701" s="4"/>
      <c r="J701" s="1"/>
    </row>
    <row r="702" spans="8:10" ht="13.2" x14ac:dyDescent="0.25">
      <c r="H702" s="4"/>
      <c r="J702" s="1"/>
    </row>
    <row r="703" spans="8:10" ht="13.2" x14ac:dyDescent="0.25">
      <c r="H703" s="4"/>
      <c r="J703" s="1"/>
    </row>
    <row r="704" spans="8:10" ht="13.2" x14ac:dyDescent="0.25">
      <c r="H704" s="4"/>
      <c r="J704" s="1"/>
    </row>
    <row r="705" spans="8:10" ht="13.2" x14ac:dyDescent="0.25">
      <c r="H705" s="4"/>
      <c r="J705" s="1"/>
    </row>
    <row r="706" spans="8:10" ht="13.2" x14ac:dyDescent="0.25">
      <c r="H706" s="4"/>
      <c r="J706" s="1"/>
    </row>
    <row r="707" spans="8:10" ht="13.2" x14ac:dyDescent="0.25">
      <c r="H707" s="4"/>
      <c r="J707" s="1"/>
    </row>
    <row r="708" spans="8:10" ht="13.2" x14ac:dyDescent="0.25">
      <c r="H708" s="4"/>
      <c r="J708" s="1"/>
    </row>
    <row r="709" spans="8:10" ht="13.2" x14ac:dyDescent="0.25">
      <c r="H709" s="4"/>
      <c r="J709" s="1"/>
    </row>
    <row r="710" spans="8:10" ht="13.2" x14ac:dyDescent="0.25">
      <c r="H710" s="4"/>
      <c r="J710" s="1"/>
    </row>
    <row r="711" spans="8:10" ht="13.2" x14ac:dyDescent="0.25">
      <c r="H711" s="4"/>
      <c r="J711" s="1"/>
    </row>
    <row r="712" spans="8:10" ht="13.2" x14ac:dyDescent="0.25">
      <c r="H712" s="4"/>
      <c r="J712" s="1"/>
    </row>
    <row r="713" spans="8:10" ht="13.2" x14ac:dyDescent="0.25">
      <c r="H713" s="4"/>
      <c r="J713" s="1"/>
    </row>
    <row r="714" spans="8:10" ht="13.2" x14ac:dyDescent="0.25">
      <c r="H714" s="4"/>
      <c r="J714" s="1"/>
    </row>
    <row r="715" spans="8:10" ht="13.2" x14ac:dyDescent="0.25">
      <c r="H715" s="4"/>
      <c r="J715" s="1"/>
    </row>
    <row r="716" spans="8:10" ht="13.2" x14ac:dyDescent="0.25">
      <c r="H716" s="4"/>
      <c r="J716" s="1"/>
    </row>
    <row r="717" spans="8:10" ht="13.2" x14ac:dyDescent="0.25">
      <c r="H717" s="4"/>
      <c r="J717" s="1"/>
    </row>
    <row r="718" spans="8:10" ht="13.2" x14ac:dyDescent="0.25">
      <c r="H718" s="4"/>
      <c r="J718" s="1"/>
    </row>
    <row r="719" spans="8:10" ht="13.2" x14ac:dyDescent="0.25">
      <c r="H719" s="4"/>
      <c r="J719" s="1"/>
    </row>
    <row r="720" spans="8:10" ht="13.2" x14ac:dyDescent="0.25">
      <c r="H720" s="4"/>
      <c r="J720" s="1"/>
    </row>
    <row r="721" spans="8:10" ht="13.2" x14ac:dyDescent="0.25">
      <c r="H721" s="4"/>
      <c r="J721" s="1"/>
    </row>
    <row r="722" spans="8:10" ht="13.2" x14ac:dyDescent="0.25">
      <c r="H722" s="4"/>
      <c r="J722" s="1"/>
    </row>
    <row r="723" spans="8:10" ht="13.2" x14ac:dyDescent="0.25">
      <c r="H723" s="4"/>
      <c r="J723" s="1"/>
    </row>
    <row r="724" spans="8:10" ht="13.2" x14ac:dyDescent="0.25">
      <c r="H724" s="4"/>
      <c r="J724" s="1"/>
    </row>
    <row r="725" spans="8:10" ht="13.2" x14ac:dyDescent="0.25">
      <c r="H725" s="4"/>
      <c r="J725" s="1"/>
    </row>
    <row r="726" spans="8:10" ht="13.2" x14ac:dyDescent="0.25">
      <c r="H726" s="4"/>
      <c r="J726" s="1"/>
    </row>
    <row r="727" spans="8:10" ht="13.2" x14ac:dyDescent="0.25">
      <c r="H727" s="4"/>
      <c r="J727" s="1"/>
    </row>
    <row r="728" spans="8:10" ht="13.2" x14ac:dyDescent="0.25">
      <c r="H728" s="4"/>
      <c r="J728" s="1"/>
    </row>
    <row r="729" spans="8:10" ht="13.2" x14ac:dyDescent="0.25">
      <c r="H729" s="4"/>
      <c r="J729" s="1"/>
    </row>
    <row r="730" spans="8:10" ht="13.2" x14ac:dyDescent="0.25">
      <c r="H730" s="4"/>
      <c r="J730" s="1"/>
    </row>
    <row r="731" spans="8:10" ht="13.2" x14ac:dyDescent="0.25">
      <c r="H731" s="4"/>
      <c r="J731" s="1"/>
    </row>
    <row r="732" spans="8:10" ht="13.2" x14ac:dyDescent="0.25">
      <c r="H732" s="4"/>
      <c r="J732" s="1"/>
    </row>
    <row r="733" spans="8:10" ht="13.2" x14ac:dyDescent="0.25">
      <c r="H733" s="4"/>
      <c r="J733" s="1"/>
    </row>
    <row r="734" spans="8:10" ht="13.2" x14ac:dyDescent="0.25">
      <c r="H734" s="4"/>
      <c r="J734" s="1"/>
    </row>
    <row r="735" spans="8:10" ht="13.2" x14ac:dyDescent="0.25">
      <c r="H735" s="4"/>
      <c r="J735" s="1"/>
    </row>
    <row r="736" spans="8:10" ht="13.2" x14ac:dyDescent="0.25">
      <c r="H736" s="4"/>
      <c r="J736" s="1"/>
    </row>
    <row r="737" spans="8:10" ht="13.2" x14ac:dyDescent="0.25">
      <c r="H737" s="4"/>
      <c r="J737" s="1"/>
    </row>
    <row r="738" spans="8:10" ht="13.2" x14ac:dyDescent="0.25">
      <c r="H738" s="4"/>
      <c r="J738" s="1"/>
    </row>
    <row r="739" spans="8:10" ht="13.2" x14ac:dyDescent="0.25">
      <c r="H739" s="4"/>
      <c r="J739" s="1"/>
    </row>
    <row r="740" spans="8:10" ht="13.2" x14ac:dyDescent="0.25">
      <c r="H740" s="4"/>
      <c r="J740" s="1"/>
    </row>
    <row r="741" spans="8:10" ht="13.2" x14ac:dyDescent="0.25">
      <c r="H741" s="4"/>
      <c r="J741" s="1"/>
    </row>
    <row r="742" spans="8:10" ht="13.2" x14ac:dyDescent="0.25">
      <c r="H742" s="4"/>
      <c r="J742" s="1"/>
    </row>
    <row r="743" spans="8:10" ht="13.2" x14ac:dyDescent="0.25">
      <c r="H743" s="4"/>
      <c r="J743" s="1"/>
    </row>
    <row r="744" spans="8:10" ht="13.2" x14ac:dyDescent="0.25">
      <c r="H744" s="4"/>
      <c r="J744" s="1"/>
    </row>
    <row r="745" spans="8:10" ht="13.2" x14ac:dyDescent="0.25">
      <c r="H745" s="4"/>
      <c r="J745" s="1"/>
    </row>
    <row r="746" spans="8:10" ht="13.2" x14ac:dyDescent="0.25">
      <c r="H746" s="4"/>
      <c r="J746" s="1"/>
    </row>
    <row r="747" spans="8:10" ht="13.2" x14ac:dyDescent="0.25">
      <c r="H747" s="4"/>
      <c r="J747" s="1"/>
    </row>
    <row r="748" spans="8:10" ht="13.2" x14ac:dyDescent="0.25">
      <c r="H748" s="4"/>
      <c r="J748" s="1"/>
    </row>
    <row r="749" spans="8:10" ht="13.2" x14ac:dyDescent="0.25">
      <c r="H749" s="4"/>
      <c r="J749" s="1"/>
    </row>
    <row r="750" spans="8:10" ht="13.2" x14ac:dyDescent="0.25">
      <c r="H750" s="4"/>
      <c r="J750" s="1"/>
    </row>
    <row r="751" spans="8:10" ht="13.2" x14ac:dyDescent="0.25">
      <c r="H751" s="4"/>
      <c r="J751" s="1"/>
    </row>
    <row r="752" spans="8:10" ht="13.2" x14ac:dyDescent="0.25">
      <c r="H752" s="4"/>
      <c r="J752" s="1"/>
    </row>
    <row r="753" spans="8:10" ht="13.2" x14ac:dyDescent="0.25">
      <c r="H753" s="4"/>
      <c r="J753" s="1"/>
    </row>
    <row r="754" spans="8:10" ht="13.2" x14ac:dyDescent="0.25">
      <c r="H754" s="4"/>
      <c r="J754" s="1"/>
    </row>
    <row r="755" spans="8:10" ht="13.2" x14ac:dyDescent="0.25">
      <c r="H755" s="4"/>
      <c r="J755" s="1"/>
    </row>
    <row r="756" spans="8:10" ht="13.2" x14ac:dyDescent="0.25">
      <c r="H756" s="4"/>
      <c r="J756" s="1"/>
    </row>
    <row r="757" spans="8:10" ht="13.2" x14ac:dyDescent="0.25">
      <c r="H757" s="4"/>
      <c r="J757" s="1"/>
    </row>
    <row r="758" spans="8:10" ht="13.2" x14ac:dyDescent="0.25">
      <c r="H758" s="4"/>
      <c r="J758" s="1"/>
    </row>
    <row r="759" spans="8:10" ht="13.2" x14ac:dyDescent="0.25">
      <c r="H759" s="4"/>
      <c r="J759" s="1"/>
    </row>
    <row r="760" spans="8:10" ht="13.2" x14ac:dyDescent="0.25">
      <c r="H760" s="4"/>
      <c r="J760" s="1"/>
    </row>
    <row r="761" spans="8:10" ht="13.2" x14ac:dyDescent="0.25">
      <c r="H761" s="4"/>
      <c r="J761" s="1"/>
    </row>
    <row r="762" spans="8:10" ht="13.2" x14ac:dyDescent="0.25">
      <c r="H762" s="4"/>
      <c r="J762" s="1"/>
    </row>
    <row r="763" spans="8:10" ht="13.2" x14ac:dyDescent="0.25">
      <c r="H763" s="4"/>
      <c r="J763" s="1"/>
    </row>
    <row r="764" spans="8:10" ht="13.2" x14ac:dyDescent="0.25">
      <c r="H764" s="4"/>
      <c r="J764" s="1"/>
    </row>
    <row r="765" spans="8:10" ht="13.2" x14ac:dyDescent="0.25">
      <c r="H765" s="4"/>
      <c r="J765" s="1"/>
    </row>
    <row r="766" spans="8:10" ht="13.2" x14ac:dyDescent="0.25">
      <c r="H766" s="4"/>
      <c r="J766" s="1"/>
    </row>
    <row r="767" spans="8:10" ht="13.2" x14ac:dyDescent="0.25">
      <c r="H767" s="4"/>
      <c r="J767" s="1"/>
    </row>
    <row r="768" spans="8:10" ht="13.2" x14ac:dyDescent="0.25">
      <c r="H768" s="4"/>
      <c r="J768" s="1"/>
    </row>
    <row r="769" spans="8:10" ht="13.2" x14ac:dyDescent="0.25">
      <c r="H769" s="4"/>
      <c r="J769" s="1"/>
    </row>
    <row r="770" spans="8:10" ht="13.2" x14ac:dyDescent="0.25">
      <c r="H770" s="4"/>
      <c r="J770" s="1"/>
    </row>
    <row r="771" spans="8:10" ht="13.2" x14ac:dyDescent="0.25">
      <c r="H771" s="4"/>
      <c r="J771" s="1"/>
    </row>
    <row r="772" spans="8:10" ht="13.2" x14ac:dyDescent="0.25">
      <c r="H772" s="4"/>
      <c r="J772" s="1"/>
    </row>
    <row r="773" spans="8:10" ht="13.2" x14ac:dyDescent="0.25">
      <c r="H773" s="4"/>
      <c r="J773" s="1"/>
    </row>
    <row r="774" spans="8:10" ht="13.2" x14ac:dyDescent="0.25">
      <c r="H774" s="4"/>
      <c r="J774" s="1"/>
    </row>
    <row r="775" spans="8:10" ht="13.2" x14ac:dyDescent="0.25">
      <c r="H775" s="4"/>
      <c r="J775" s="1"/>
    </row>
    <row r="776" spans="8:10" ht="13.2" x14ac:dyDescent="0.25">
      <c r="H776" s="4"/>
      <c r="J776" s="1"/>
    </row>
    <row r="777" spans="8:10" ht="13.2" x14ac:dyDescent="0.25">
      <c r="H777" s="4"/>
      <c r="J777" s="1"/>
    </row>
    <row r="778" spans="8:10" ht="13.2" x14ac:dyDescent="0.25">
      <c r="H778" s="4"/>
      <c r="J778" s="1"/>
    </row>
    <row r="779" spans="8:10" ht="13.2" x14ac:dyDescent="0.25">
      <c r="H779" s="4"/>
      <c r="J779" s="1"/>
    </row>
    <row r="780" spans="8:10" ht="13.2" x14ac:dyDescent="0.25">
      <c r="H780" s="4"/>
      <c r="J780" s="1"/>
    </row>
    <row r="781" spans="8:10" ht="13.2" x14ac:dyDescent="0.25">
      <c r="H781" s="4"/>
      <c r="J781" s="1"/>
    </row>
    <row r="782" spans="8:10" ht="13.2" x14ac:dyDescent="0.25">
      <c r="H782" s="4"/>
      <c r="J782" s="1"/>
    </row>
    <row r="783" spans="8:10" ht="13.2" x14ac:dyDescent="0.25">
      <c r="H783" s="4"/>
      <c r="J783" s="1"/>
    </row>
    <row r="784" spans="8:10" ht="13.2" x14ac:dyDescent="0.25">
      <c r="H784" s="4"/>
      <c r="J784" s="1"/>
    </row>
    <row r="785" spans="8:10" ht="13.2" x14ac:dyDescent="0.25">
      <c r="H785" s="4"/>
      <c r="J785" s="1"/>
    </row>
    <row r="786" spans="8:10" ht="13.2" x14ac:dyDescent="0.25">
      <c r="H786" s="4"/>
      <c r="J786" s="1"/>
    </row>
    <row r="787" spans="8:10" ht="13.2" x14ac:dyDescent="0.25">
      <c r="H787" s="4"/>
      <c r="J787" s="1"/>
    </row>
    <row r="788" spans="8:10" ht="13.2" x14ac:dyDescent="0.25">
      <c r="H788" s="4"/>
      <c r="J788" s="1"/>
    </row>
    <row r="789" spans="8:10" ht="13.2" x14ac:dyDescent="0.25">
      <c r="H789" s="4"/>
      <c r="J789" s="1"/>
    </row>
    <row r="790" spans="8:10" ht="13.2" x14ac:dyDescent="0.25">
      <c r="H790" s="4"/>
      <c r="J790" s="1"/>
    </row>
    <row r="791" spans="8:10" ht="13.2" x14ac:dyDescent="0.25">
      <c r="H791" s="4"/>
      <c r="J791" s="1"/>
    </row>
    <row r="792" spans="8:10" ht="13.2" x14ac:dyDescent="0.25">
      <c r="H792" s="4"/>
      <c r="J792" s="1"/>
    </row>
    <row r="793" spans="8:10" ht="13.2" x14ac:dyDescent="0.25">
      <c r="H793" s="4"/>
      <c r="J793" s="1"/>
    </row>
    <row r="794" spans="8:10" ht="13.2" x14ac:dyDescent="0.25">
      <c r="H794" s="4"/>
      <c r="J794" s="1"/>
    </row>
    <row r="795" spans="8:10" ht="13.2" x14ac:dyDescent="0.25">
      <c r="H795" s="4"/>
      <c r="J795" s="1"/>
    </row>
    <row r="796" spans="8:10" ht="13.2" x14ac:dyDescent="0.25">
      <c r="H796" s="4"/>
      <c r="J796" s="1"/>
    </row>
    <row r="797" spans="8:10" ht="13.2" x14ac:dyDescent="0.25">
      <c r="H797" s="4"/>
      <c r="J797" s="1"/>
    </row>
    <row r="798" spans="8:10" ht="13.2" x14ac:dyDescent="0.25">
      <c r="H798" s="4"/>
      <c r="J798" s="1"/>
    </row>
    <row r="799" spans="8:10" ht="13.2" x14ac:dyDescent="0.25">
      <c r="H799" s="4"/>
      <c r="J799" s="1"/>
    </row>
    <row r="800" spans="8:10" ht="13.2" x14ac:dyDescent="0.25">
      <c r="H800" s="4"/>
      <c r="J800" s="1"/>
    </row>
    <row r="801" spans="8:10" ht="13.2" x14ac:dyDescent="0.25">
      <c r="H801" s="4"/>
      <c r="J801" s="1"/>
    </row>
    <row r="802" spans="8:10" ht="13.2" x14ac:dyDescent="0.25">
      <c r="H802" s="4"/>
      <c r="J802" s="1"/>
    </row>
    <row r="803" spans="8:10" ht="13.2" x14ac:dyDescent="0.25">
      <c r="H803" s="4"/>
      <c r="J803" s="1"/>
    </row>
    <row r="804" spans="8:10" ht="13.2" x14ac:dyDescent="0.25">
      <c r="H804" s="4"/>
      <c r="J804" s="1"/>
    </row>
    <row r="805" spans="8:10" ht="13.2" x14ac:dyDescent="0.25">
      <c r="H805" s="4"/>
      <c r="J805" s="1"/>
    </row>
    <row r="806" spans="8:10" ht="13.2" x14ac:dyDescent="0.25">
      <c r="H806" s="4"/>
      <c r="J806" s="1"/>
    </row>
    <row r="807" spans="8:10" ht="13.2" x14ac:dyDescent="0.25">
      <c r="H807" s="4"/>
      <c r="J807" s="1"/>
    </row>
    <row r="808" spans="8:10" ht="13.2" x14ac:dyDescent="0.25">
      <c r="H808" s="4"/>
      <c r="J808" s="1"/>
    </row>
    <row r="809" spans="8:10" ht="13.2" x14ac:dyDescent="0.25">
      <c r="H809" s="4"/>
      <c r="J809" s="1"/>
    </row>
    <row r="810" spans="8:10" ht="13.2" x14ac:dyDescent="0.25">
      <c r="H810" s="4"/>
      <c r="J810" s="1"/>
    </row>
    <row r="811" spans="8:10" ht="13.2" x14ac:dyDescent="0.25">
      <c r="H811" s="4"/>
      <c r="J811" s="1"/>
    </row>
    <row r="812" spans="8:10" ht="13.2" x14ac:dyDescent="0.25">
      <c r="H812" s="4"/>
      <c r="J812" s="1"/>
    </row>
    <row r="813" spans="8:10" ht="13.2" x14ac:dyDescent="0.25">
      <c r="H813" s="4"/>
      <c r="J813" s="1"/>
    </row>
    <row r="814" spans="8:10" ht="13.2" x14ac:dyDescent="0.25">
      <c r="H814" s="4"/>
      <c r="J814" s="1"/>
    </row>
    <row r="815" spans="8:10" ht="13.2" x14ac:dyDescent="0.25">
      <c r="H815" s="4"/>
      <c r="J815" s="1"/>
    </row>
    <row r="816" spans="8:10" ht="13.2" x14ac:dyDescent="0.25">
      <c r="H816" s="4"/>
      <c r="J816" s="1"/>
    </row>
    <row r="817" spans="8:10" ht="13.2" x14ac:dyDescent="0.25">
      <c r="H817" s="4"/>
      <c r="J817" s="1"/>
    </row>
    <row r="818" spans="8:10" ht="13.2" x14ac:dyDescent="0.25">
      <c r="H818" s="4"/>
      <c r="J818" s="1"/>
    </row>
    <row r="819" spans="8:10" ht="13.2" x14ac:dyDescent="0.25">
      <c r="H819" s="4"/>
      <c r="J819" s="1"/>
    </row>
    <row r="820" spans="8:10" ht="13.2" x14ac:dyDescent="0.25">
      <c r="H820" s="4"/>
      <c r="J820" s="1"/>
    </row>
    <row r="821" spans="8:10" ht="13.2" x14ac:dyDescent="0.25">
      <c r="H821" s="4"/>
      <c r="J821" s="1"/>
    </row>
    <row r="822" spans="8:10" ht="13.2" x14ac:dyDescent="0.25">
      <c r="H822" s="4"/>
      <c r="J822" s="1"/>
    </row>
    <row r="823" spans="8:10" ht="13.2" x14ac:dyDescent="0.25">
      <c r="H823" s="4"/>
      <c r="J823" s="1"/>
    </row>
    <row r="824" spans="8:10" ht="13.2" x14ac:dyDescent="0.25">
      <c r="H824" s="4"/>
      <c r="J824" s="1"/>
    </row>
    <row r="825" spans="8:10" ht="13.2" x14ac:dyDescent="0.25">
      <c r="H825" s="4"/>
      <c r="J825" s="1"/>
    </row>
    <row r="826" spans="8:10" ht="13.2" x14ac:dyDescent="0.25">
      <c r="H826" s="4"/>
      <c r="J826" s="1"/>
    </row>
    <row r="827" spans="8:10" ht="13.2" x14ac:dyDescent="0.25">
      <c r="H827" s="4"/>
      <c r="J827" s="1"/>
    </row>
    <row r="828" spans="8:10" ht="13.2" x14ac:dyDescent="0.25">
      <c r="H828" s="4"/>
      <c r="J828" s="1"/>
    </row>
    <row r="829" spans="8:10" ht="13.2" x14ac:dyDescent="0.25">
      <c r="H829" s="4"/>
      <c r="J829" s="1"/>
    </row>
    <row r="830" spans="8:10" ht="13.2" x14ac:dyDescent="0.25">
      <c r="H830" s="4"/>
      <c r="J830" s="1"/>
    </row>
    <row r="831" spans="8:10" ht="13.2" x14ac:dyDescent="0.25">
      <c r="H831" s="4"/>
      <c r="J831" s="1"/>
    </row>
    <row r="832" spans="8:10" ht="13.2" x14ac:dyDescent="0.25">
      <c r="H832" s="4"/>
      <c r="J832" s="1"/>
    </row>
    <row r="833" spans="8:10" ht="13.2" x14ac:dyDescent="0.25">
      <c r="H833" s="4"/>
      <c r="J833" s="1"/>
    </row>
    <row r="834" spans="8:10" ht="13.2" x14ac:dyDescent="0.25">
      <c r="H834" s="4"/>
      <c r="J834" s="1"/>
    </row>
    <row r="835" spans="8:10" ht="13.2" x14ac:dyDescent="0.25">
      <c r="H835" s="4"/>
      <c r="J835" s="1"/>
    </row>
    <row r="836" spans="8:10" ht="13.2" x14ac:dyDescent="0.25">
      <c r="H836" s="4"/>
      <c r="J836" s="1"/>
    </row>
    <row r="837" spans="8:10" ht="13.2" x14ac:dyDescent="0.25">
      <c r="H837" s="4"/>
      <c r="J837" s="1"/>
    </row>
    <row r="838" spans="8:10" ht="13.2" x14ac:dyDescent="0.25">
      <c r="H838" s="4"/>
      <c r="J838" s="1"/>
    </row>
    <row r="839" spans="8:10" ht="13.2" x14ac:dyDescent="0.25">
      <c r="H839" s="4"/>
      <c r="J839" s="1"/>
    </row>
    <row r="840" spans="8:10" ht="13.2" x14ac:dyDescent="0.25">
      <c r="H840" s="4"/>
      <c r="J840" s="1"/>
    </row>
    <row r="841" spans="8:10" ht="13.2" x14ac:dyDescent="0.25">
      <c r="H841" s="4"/>
      <c r="J841" s="1"/>
    </row>
    <row r="842" spans="8:10" ht="13.2" x14ac:dyDescent="0.25">
      <c r="H842" s="4"/>
      <c r="J842" s="1"/>
    </row>
    <row r="843" spans="8:10" ht="13.2" x14ac:dyDescent="0.25">
      <c r="H843" s="4"/>
      <c r="J843" s="1"/>
    </row>
    <row r="844" spans="8:10" ht="13.2" x14ac:dyDescent="0.25">
      <c r="H844" s="4"/>
      <c r="J844" s="1"/>
    </row>
    <row r="845" spans="8:10" ht="13.2" x14ac:dyDescent="0.25">
      <c r="H845" s="4"/>
      <c r="J845" s="1"/>
    </row>
    <row r="846" spans="8:10" ht="13.2" x14ac:dyDescent="0.25">
      <c r="H846" s="4"/>
      <c r="J846" s="1"/>
    </row>
    <row r="847" spans="8:10" ht="13.2" x14ac:dyDescent="0.25">
      <c r="H847" s="4"/>
      <c r="J847" s="1"/>
    </row>
    <row r="848" spans="8:10" ht="13.2" x14ac:dyDescent="0.25">
      <c r="H848" s="4"/>
      <c r="J848" s="1"/>
    </row>
    <row r="849" spans="8:10" ht="13.2" x14ac:dyDescent="0.25">
      <c r="H849" s="4"/>
      <c r="J849" s="1"/>
    </row>
    <row r="850" spans="8:10" ht="13.2" x14ac:dyDescent="0.25">
      <c r="H850" s="4"/>
      <c r="J850" s="1"/>
    </row>
    <row r="851" spans="8:10" ht="13.2" x14ac:dyDescent="0.25">
      <c r="H851" s="4"/>
      <c r="J851" s="1"/>
    </row>
    <row r="852" spans="8:10" ht="13.2" x14ac:dyDescent="0.25">
      <c r="H852" s="4"/>
      <c r="J852" s="1"/>
    </row>
    <row r="853" spans="8:10" ht="13.2" x14ac:dyDescent="0.25">
      <c r="H853" s="4"/>
      <c r="J853" s="1"/>
    </row>
    <row r="854" spans="8:10" ht="13.2" x14ac:dyDescent="0.25">
      <c r="H854" s="4"/>
      <c r="J854" s="1"/>
    </row>
    <row r="855" spans="8:10" ht="13.2" x14ac:dyDescent="0.25">
      <c r="H855" s="4"/>
      <c r="J855" s="1"/>
    </row>
    <row r="856" spans="8:10" ht="13.2" x14ac:dyDescent="0.25">
      <c r="H856" s="4"/>
      <c r="J856" s="1"/>
    </row>
    <row r="857" spans="8:10" ht="13.2" x14ac:dyDescent="0.25">
      <c r="H857" s="4"/>
      <c r="J857" s="1"/>
    </row>
    <row r="858" spans="8:10" ht="13.2" x14ac:dyDescent="0.25">
      <c r="H858" s="4"/>
      <c r="J858" s="1"/>
    </row>
    <row r="859" spans="8:10" ht="13.2" x14ac:dyDescent="0.25">
      <c r="H859" s="4"/>
      <c r="J859" s="1"/>
    </row>
    <row r="860" spans="8:10" ht="13.2" x14ac:dyDescent="0.25">
      <c r="H860" s="4"/>
      <c r="J860" s="1"/>
    </row>
    <row r="861" spans="8:10" ht="13.2" x14ac:dyDescent="0.25">
      <c r="H861" s="4"/>
      <c r="J861" s="1"/>
    </row>
    <row r="862" spans="8:10" ht="13.2" x14ac:dyDescent="0.25">
      <c r="H862" s="4"/>
      <c r="J862" s="1"/>
    </row>
    <row r="863" spans="8:10" ht="13.2" x14ac:dyDescent="0.25">
      <c r="H863" s="4"/>
      <c r="J863" s="1"/>
    </row>
    <row r="864" spans="8:10" ht="13.2" x14ac:dyDescent="0.25">
      <c r="H864" s="4"/>
      <c r="J864" s="1"/>
    </row>
    <row r="865" spans="8:10" ht="13.2" x14ac:dyDescent="0.25">
      <c r="H865" s="4"/>
      <c r="J865" s="1"/>
    </row>
    <row r="866" spans="8:10" ht="13.2" x14ac:dyDescent="0.25">
      <c r="H866" s="4"/>
      <c r="J866" s="1"/>
    </row>
    <row r="867" spans="8:10" ht="13.2" x14ac:dyDescent="0.25">
      <c r="H867" s="4"/>
      <c r="J867" s="1"/>
    </row>
    <row r="868" spans="8:10" ht="13.2" x14ac:dyDescent="0.25">
      <c r="H868" s="4"/>
      <c r="J868" s="1"/>
    </row>
    <row r="869" spans="8:10" ht="13.2" x14ac:dyDescent="0.25">
      <c r="H869" s="4"/>
      <c r="J869" s="1"/>
    </row>
    <row r="870" spans="8:10" ht="13.2" x14ac:dyDescent="0.25">
      <c r="H870" s="4"/>
      <c r="J870" s="1"/>
    </row>
    <row r="871" spans="8:10" ht="13.2" x14ac:dyDescent="0.25">
      <c r="H871" s="4"/>
      <c r="J871" s="1"/>
    </row>
    <row r="872" spans="8:10" ht="13.2" x14ac:dyDescent="0.25">
      <c r="H872" s="4"/>
      <c r="J872" s="1"/>
    </row>
    <row r="873" spans="8:10" ht="13.2" x14ac:dyDescent="0.25">
      <c r="H873" s="4"/>
      <c r="J873" s="1"/>
    </row>
    <row r="874" spans="8:10" ht="13.2" x14ac:dyDescent="0.25">
      <c r="H874" s="4"/>
      <c r="J874" s="1"/>
    </row>
    <row r="875" spans="8:10" ht="13.2" x14ac:dyDescent="0.25">
      <c r="H875" s="4"/>
      <c r="J875" s="1"/>
    </row>
    <row r="876" spans="8:10" ht="13.2" x14ac:dyDescent="0.25">
      <c r="H876" s="4"/>
      <c r="J876" s="1"/>
    </row>
    <row r="877" spans="8:10" ht="13.2" x14ac:dyDescent="0.25">
      <c r="H877" s="4"/>
      <c r="J877" s="1"/>
    </row>
    <row r="878" spans="8:10" ht="13.2" x14ac:dyDescent="0.25">
      <c r="H878" s="4"/>
      <c r="J878" s="1"/>
    </row>
    <row r="879" spans="8:10" ht="13.2" x14ac:dyDescent="0.25">
      <c r="H879" s="4"/>
      <c r="J879" s="1"/>
    </row>
    <row r="880" spans="8:10" ht="13.2" x14ac:dyDescent="0.25">
      <c r="H880" s="4"/>
      <c r="J880" s="1"/>
    </row>
    <row r="881" spans="8:10" ht="13.2" x14ac:dyDescent="0.25">
      <c r="H881" s="4"/>
      <c r="J881" s="1"/>
    </row>
    <row r="882" spans="8:10" ht="13.2" x14ac:dyDescent="0.25">
      <c r="H882" s="4"/>
      <c r="J882" s="1"/>
    </row>
    <row r="883" spans="8:10" ht="13.2" x14ac:dyDescent="0.25">
      <c r="H883" s="4"/>
      <c r="J883" s="1"/>
    </row>
    <row r="884" spans="8:10" ht="13.2" x14ac:dyDescent="0.25">
      <c r="H884" s="4"/>
      <c r="J884" s="1"/>
    </row>
    <row r="885" spans="8:10" ht="13.2" x14ac:dyDescent="0.25">
      <c r="H885" s="4"/>
      <c r="J885" s="1"/>
    </row>
    <row r="886" spans="8:10" ht="13.2" x14ac:dyDescent="0.25">
      <c r="H886" s="4"/>
      <c r="J886" s="1"/>
    </row>
    <row r="887" spans="8:10" ht="13.2" x14ac:dyDescent="0.25">
      <c r="H887" s="4"/>
      <c r="J887" s="1"/>
    </row>
    <row r="888" spans="8:10" ht="13.2" x14ac:dyDescent="0.25">
      <c r="H888" s="4"/>
      <c r="J888" s="1"/>
    </row>
    <row r="889" spans="8:10" ht="13.2" x14ac:dyDescent="0.25">
      <c r="H889" s="4"/>
      <c r="J889" s="1"/>
    </row>
    <row r="890" spans="8:10" ht="13.2" x14ac:dyDescent="0.25">
      <c r="H890" s="4"/>
      <c r="J890" s="1"/>
    </row>
    <row r="891" spans="8:10" ht="13.2" x14ac:dyDescent="0.25">
      <c r="H891" s="4"/>
      <c r="J891" s="1"/>
    </row>
    <row r="892" spans="8:10" ht="13.2" x14ac:dyDescent="0.25">
      <c r="H892" s="4"/>
      <c r="J892" s="1"/>
    </row>
    <row r="893" spans="8:10" ht="13.2" x14ac:dyDescent="0.25">
      <c r="H893" s="4"/>
      <c r="J893" s="1"/>
    </row>
    <row r="894" spans="8:10" ht="13.2" x14ac:dyDescent="0.25">
      <c r="H894" s="4"/>
      <c r="J894" s="1"/>
    </row>
    <row r="895" spans="8:10" ht="13.2" x14ac:dyDescent="0.25">
      <c r="H895" s="4"/>
      <c r="J895" s="1"/>
    </row>
    <row r="896" spans="8:10" ht="13.2" x14ac:dyDescent="0.25">
      <c r="H896" s="4"/>
      <c r="J896" s="1"/>
    </row>
    <row r="897" spans="8:10" ht="13.2" x14ac:dyDescent="0.25">
      <c r="H897" s="4"/>
      <c r="J897" s="1"/>
    </row>
    <row r="898" spans="8:10" ht="13.2" x14ac:dyDescent="0.25">
      <c r="H898" s="4"/>
      <c r="J898" s="1"/>
    </row>
    <row r="899" spans="8:10" ht="13.2" x14ac:dyDescent="0.25">
      <c r="H899" s="4"/>
      <c r="J899" s="1"/>
    </row>
    <row r="900" spans="8:10" ht="13.2" x14ac:dyDescent="0.25">
      <c r="H900" s="4"/>
      <c r="J900" s="1"/>
    </row>
    <row r="901" spans="8:10" ht="13.2" x14ac:dyDescent="0.25">
      <c r="H901" s="4"/>
      <c r="J901" s="1"/>
    </row>
    <row r="902" spans="8:10" ht="13.2" x14ac:dyDescent="0.25">
      <c r="H902" s="4"/>
      <c r="J902" s="1"/>
    </row>
    <row r="903" spans="8:10" ht="13.2" x14ac:dyDescent="0.25">
      <c r="H903" s="4"/>
      <c r="J903" s="1"/>
    </row>
    <row r="904" spans="8:10" ht="13.2" x14ac:dyDescent="0.25">
      <c r="H904" s="4"/>
      <c r="J904" s="1"/>
    </row>
    <row r="905" spans="8:10" ht="13.2" x14ac:dyDescent="0.25">
      <c r="H905" s="4"/>
      <c r="J905" s="1"/>
    </row>
    <row r="906" spans="8:10" ht="13.2" x14ac:dyDescent="0.25">
      <c r="H906" s="4"/>
      <c r="J906" s="1"/>
    </row>
    <row r="907" spans="8:10" ht="13.2" x14ac:dyDescent="0.25">
      <c r="H907" s="4"/>
      <c r="J907" s="1"/>
    </row>
    <row r="908" spans="8:10" ht="13.2" x14ac:dyDescent="0.25">
      <c r="H908" s="4"/>
      <c r="J908" s="1"/>
    </row>
    <row r="909" spans="8:10" ht="13.2" x14ac:dyDescent="0.25">
      <c r="H909" s="4"/>
      <c r="J909" s="1"/>
    </row>
    <row r="910" spans="8:10" ht="13.2" x14ac:dyDescent="0.25">
      <c r="H910" s="4"/>
      <c r="J910" s="1"/>
    </row>
    <row r="911" spans="8:10" ht="13.2" x14ac:dyDescent="0.25">
      <c r="H911" s="4"/>
      <c r="J911" s="1"/>
    </row>
    <row r="912" spans="8:10" ht="13.2" x14ac:dyDescent="0.25">
      <c r="H912" s="4"/>
      <c r="J912" s="1"/>
    </row>
    <row r="913" spans="8:10" ht="13.2" x14ac:dyDescent="0.25">
      <c r="H913" s="4"/>
      <c r="J913" s="1"/>
    </row>
    <row r="914" spans="8:10" ht="13.2" x14ac:dyDescent="0.25">
      <c r="H914" s="4"/>
      <c r="J914" s="1"/>
    </row>
    <row r="915" spans="8:10" ht="13.2" x14ac:dyDescent="0.25">
      <c r="H915" s="4"/>
      <c r="J915" s="1"/>
    </row>
    <row r="916" spans="8:10" ht="13.2" x14ac:dyDescent="0.25">
      <c r="H916" s="4"/>
      <c r="J916" s="1"/>
    </row>
    <row r="917" spans="8:10" ht="13.2" x14ac:dyDescent="0.25">
      <c r="H917" s="4"/>
      <c r="J917" s="1"/>
    </row>
    <row r="918" spans="8:10" ht="13.2" x14ac:dyDescent="0.25">
      <c r="H918" s="4"/>
      <c r="J918" s="1"/>
    </row>
    <row r="919" spans="8:10" ht="13.2" x14ac:dyDescent="0.25">
      <c r="H919" s="4"/>
      <c r="J919" s="1"/>
    </row>
    <row r="920" spans="8:10" ht="13.2" x14ac:dyDescent="0.25">
      <c r="H920" s="4"/>
      <c r="J920" s="1"/>
    </row>
    <row r="921" spans="8:10" ht="13.2" x14ac:dyDescent="0.25">
      <c r="H921" s="4"/>
      <c r="J921" s="1"/>
    </row>
    <row r="922" spans="8:10" ht="13.2" x14ac:dyDescent="0.25">
      <c r="H922" s="4"/>
      <c r="J922" s="1"/>
    </row>
    <row r="923" spans="8:10" ht="13.2" x14ac:dyDescent="0.25">
      <c r="H923" s="4"/>
      <c r="J923" s="1"/>
    </row>
    <row r="924" spans="8:10" ht="13.2" x14ac:dyDescent="0.25">
      <c r="H924" s="4"/>
      <c r="J924" s="1"/>
    </row>
    <row r="925" spans="8:10" ht="13.2" x14ac:dyDescent="0.25">
      <c r="H925" s="4"/>
      <c r="J925" s="1"/>
    </row>
    <row r="926" spans="8:10" ht="13.2" x14ac:dyDescent="0.25">
      <c r="H926" s="4"/>
      <c r="J926" s="1"/>
    </row>
    <row r="927" spans="8:10" ht="13.2" x14ac:dyDescent="0.25">
      <c r="H927" s="4"/>
      <c r="J927" s="1"/>
    </row>
    <row r="928" spans="8:10" ht="13.2" x14ac:dyDescent="0.25">
      <c r="H928" s="4"/>
      <c r="J928" s="1"/>
    </row>
    <row r="929" spans="8:10" ht="13.2" x14ac:dyDescent="0.25">
      <c r="H929" s="4"/>
      <c r="J929" s="1"/>
    </row>
    <row r="930" spans="8:10" ht="13.2" x14ac:dyDescent="0.25">
      <c r="H930" s="4"/>
      <c r="J930" s="1"/>
    </row>
    <row r="931" spans="8:10" ht="13.2" x14ac:dyDescent="0.25">
      <c r="H931" s="4"/>
      <c r="J931" s="1"/>
    </row>
    <row r="932" spans="8:10" ht="13.2" x14ac:dyDescent="0.25">
      <c r="H932" s="4"/>
      <c r="J932" s="1"/>
    </row>
    <row r="933" spans="8:10" ht="13.2" x14ac:dyDescent="0.25">
      <c r="H933" s="4"/>
      <c r="J933" s="1"/>
    </row>
    <row r="934" spans="8:10" ht="13.2" x14ac:dyDescent="0.25">
      <c r="H934" s="4"/>
      <c r="J934" s="1"/>
    </row>
    <row r="935" spans="8:10" ht="13.2" x14ac:dyDescent="0.25">
      <c r="H935" s="4"/>
      <c r="J935" s="1"/>
    </row>
    <row r="936" spans="8:10" ht="13.2" x14ac:dyDescent="0.25">
      <c r="H936" s="4"/>
      <c r="J936" s="1"/>
    </row>
    <row r="937" spans="8:10" ht="13.2" x14ac:dyDescent="0.25">
      <c r="H937" s="4"/>
      <c r="J937" s="1"/>
    </row>
    <row r="938" spans="8:10" ht="13.2" x14ac:dyDescent="0.25">
      <c r="H938" s="4"/>
      <c r="J938" s="1"/>
    </row>
    <row r="939" spans="8:10" ht="13.2" x14ac:dyDescent="0.25">
      <c r="H939" s="4"/>
      <c r="J939" s="1"/>
    </row>
    <row r="940" spans="8:10" ht="13.2" x14ac:dyDescent="0.25">
      <c r="H940" s="4"/>
      <c r="J940" s="1"/>
    </row>
    <row r="941" spans="8:10" ht="13.2" x14ac:dyDescent="0.25">
      <c r="H941" s="4"/>
      <c r="J941" s="1"/>
    </row>
    <row r="942" spans="8:10" ht="13.2" x14ac:dyDescent="0.25">
      <c r="H942" s="4"/>
      <c r="J942" s="1"/>
    </row>
    <row r="943" spans="8:10" ht="13.2" x14ac:dyDescent="0.25">
      <c r="H943" s="4"/>
      <c r="J943" s="1"/>
    </row>
    <row r="944" spans="8:10" ht="13.2" x14ac:dyDescent="0.25">
      <c r="H944" s="4"/>
      <c r="J944" s="1"/>
    </row>
    <row r="945" spans="8:10" ht="13.2" x14ac:dyDescent="0.25">
      <c r="H945" s="4"/>
      <c r="J945" s="1"/>
    </row>
    <row r="946" spans="8:10" ht="13.2" x14ac:dyDescent="0.25">
      <c r="H946" s="4"/>
      <c r="J946" s="1"/>
    </row>
    <row r="947" spans="8:10" ht="13.2" x14ac:dyDescent="0.25">
      <c r="H947" s="4"/>
      <c r="J947" s="1"/>
    </row>
    <row r="948" spans="8:10" ht="13.2" x14ac:dyDescent="0.25">
      <c r="H948" s="4"/>
      <c r="J948" s="1"/>
    </row>
    <row r="949" spans="8:10" ht="13.2" x14ac:dyDescent="0.25">
      <c r="H949" s="4"/>
      <c r="J949" s="1"/>
    </row>
    <row r="950" spans="8:10" ht="13.2" x14ac:dyDescent="0.25">
      <c r="H950" s="4"/>
      <c r="J950" s="1"/>
    </row>
    <row r="951" spans="8:10" ht="13.2" x14ac:dyDescent="0.25">
      <c r="H951" s="4"/>
      <c r="J951" s="1"/>
    </row>
    <row r="952" spans="8:10" ht="13.2" x14ac:dyDescent="0.25">
      <c r="H952" s="4"/>
      <c r="J952" s="1"/>
    </row>
    <row r="953" spans="8:10" ht="13.2" x14ac:dyDescent="0.25">
      <c r="H953" s="4"/>
      <c r="J953" s="1"/>
    </row>
    <row r="954" spans="8:10" ht="13.2" x14ac:dyDescent="0.25">
      <c r="H954" s="4"/>
      <c r="J954" s="1"/>
    </row>
    <row r="955" spans="8:10" ht="13.2" x14ac:dyDescent="0.25">
      <c r="H955" s="4"/>
      <c r="J955" s="1"/>
    </row>
    <row r="956" spans="8:10" ht="13.2" x14ac:dyDescent="0.25">
      <c r="H956" s="4"/>
      <c r="J956" s="1"/>
    </row>
    <row r="957" spans="8:10" ht="13.2" x14ac:dyDescent="0.25">
      <c r="H957" s="4"/>
      <c r="J957" s="1"/>
    </row>
    <row r="958" spans="8:10" ht="13.2" x14ac:dyDescent="0.25">
      <c r="H958" s="4"/>
      <c r="J958" s="1"/>
    </row>
    <row r="959" spans="8:10" ht="13.2" x14ac:dyDescent="0.25">
      <c r="H959" s="4"/>
      <c r="J959" s="1"/>
    </row>
    <row r="960" spans="8:10" ht="13.2" x14ac:dyDescent="0.25">
      <c r="H960" s="4"/>
      <c r="J960" s="1"/>
    </row>
    <row r="961" spans="8:10" ht="13.2" x14ac:dyDescent="0.25">
      <c r="H961" s="4"/>
      <c r="J961" s="1"/>
    </row>
    <row r="962" spans="8:10" ht="13.2" x14ac:dyDescent="0.25">
      <c r="H962" s="4"/>
      <c r="J962" s="1"/>
    </row>
    <row r="963" spans="8:10" ht="13.2" x14ac:dyDescent="0.25">
      <c r="H963" s="4"/>
      <c r="J963" s="1"/>
    </row>
    <row r="964" spans="8:10" ht="13.2" x14ac:dyDescent="0.25">
      <c r="H964" s="4"/>
      <c r="J964" s="1"/>
    </row>
    <row r="965" spans="8:10" ht="13.2" x14ac:dyDescent="0.25">
      <c r="H965" s="4"/>
      <c r="J965" s="1"/>
    </row>
    <row r="966" spans="8:10" ht="13.2" x14ac:dyDescent="0.25">
      <c r="H966" s="4"/>
      <c r="J966" s="1"/>
    </row>
    <row r="967" spans="8:10" ht="13.2" x14ac:dyDescent="0.25">
      <c r="H967" s="4"/>
      <c r="J967" s="1"/>
    </row>
    <row r="968" spans="8:10" ht="13.2" x14ac:dyDescent="0.25">
      <c r="H968" s="4"/>
      <c r="J968" s="1"/>
    </row>
    <row r="969" spans="8:10" ht="13.2" x14ac:dyDescent="0.25">
      <c r="H969" s="4"/>
      <c r="J969" s="1"/>
    </row>
    <row r="970" spans="8:10" ht="13.2" x14ac:dyDescent="0.25">
      <c r="H970" s="4"/>
      <c r="J970" s="1"/>
    </row>
    <row r="971" spans="8:10" ht="13.2" x14ac:dyDescent="0.25">
      <c r="H971" s="4"/>
      <c r="J971" s="1"/>
    </row>
    <row r="972" spans="8:10" ht="13.2" x14ac:dyDescent="0.25">
      <c r="H972" s="4"/>
      <c r="J972" s="1"/>
    </row>
    <row r="973" spans="8:10" ht="13.2" x14ac:dyDescent="0.25">
      <c r="H973" s="4"/>
      <c r="J973" s="1"/>
    </row>
    <row r="974" spans="8:10" ht="13.2" x14ac:dyDescent="0.25">
      <c r="H974" s="4"/>
      <c r="J974" s="1"/>
    </row>
    <row r="975" spans="8:10" ht="13.2" x14ac:dyDescent="0.25">
      <c r="H975" s="4"/>
      <c r="J975" s="1"/>
    </row>
    <row r="976" spans="8:10" ht="13.2" x14ac:dyDescent="0.25">
      <c r="H976" s="4"/>
      <c r="J976" s="1"/>
    </row>
    <row r="977" spans="8:10" ht="13.2" x14ac:dyDescent="0.25">
      <c r="H977" s="4"/>
      <c r="J977" s="1"/>
    </row>
    <row r="978" spans="8:10" ht="13.2" x14ac:dyDescent="0.25">
      <c r="H978" s="4"/>
      <c r="J978" s="1"/>
    </row>
    <row r="979" spans="8:10" ht="13.2" x14ac:dyDescent="0.25">
      <c r="H979" s="4"/>
      <c r="J979" s="1"/>
    </row>
    <row r="980" spans="8:10" ht="13.2" x14ac:dyDescent="0.25">
      <c r="H980" s="4"/>
      <c r="J980" s="1"/>
    </row>
    <row r="981" spans="8:10" ht="13.2" x14ac:dyDescent="0.25">
      <c r="H981" s="4"/>
      <c r="J981" s="1"/>
    </row>
    <row r="982" spans="8:10" ht="13.2" x14ac:dyDescent="0.25">
      <c r="H982" s="4"/>
      <c r="J982" s="1"/>
    </row>
    <row r="983" spans="8:10" ht="13.2" x14ac:dyDescent="0.25">
      <c r="H983" s="4"/>
      <c r="J983" s="1"/>
    </row>
    <row r="984" spans="8:10" ht="13.2" x14ac:dyDescent="0.25">
      <c r="H984" s="4"/>
      <c r="J984" s="1"/>
    </row>
    <row r="985" spans="8:10" ht="13.2" x14ac:dyDescent="0.25">
      <c r="H985" s="4"/>
      <c r="J985" s="1"/>
    </row>
    <row r="986" spans="8:10" ht="13.2" x14ac:dyDescent="0.25">
      <c r="H986" s="4"/>
      <c r="J986" s="1"/>
    </row>
    <row r="987" spans="8:10" ht="13.2" x14ac:dyDescent="0.25">
      <c r="H987" s="4"/>
      <c r="J987" s="1"/>
    </row>
    <row r="988" spans="8:10" ht="13.2" x14ac:dyDescent="0.25">
      <c r="H988" s="4"/>
      <c r="J988" s="1"/>
    </row>
    <row r="989" spans="8:10" ht="13.2" x14ac:dyDescent="0.25">
      <c r="H989" s="4"/>
      <c r="J989" s="1"/>
    </row>
    <row r="990" spans="8:10" ht="13.2" x14ac:dyDescent="0.25">
      <c r="H990" s="4"/>
      <c r="J990" s="1"/>
    </row>
    <row r="991" spans="8:10" ht="13.2" x14ac:dyDescent="0.25">
      <c r="H991" s="4"/>
      <c r="J991" s="1"/>
    </row>
    <row r="992" spans="8:10" ht="13.2" x14ac:dyDescent="0.25">
      <c r="H992" s="4"/>
      <c r="J992" s="1"/>
    </row>
    <row r="993" spans="8:10" ht="13.2" x14ac:dyDescent="0.25">
      <c r="H993" s="4"/>
      <c r="J993" s="1"/>
    </row>
    <row r="994" spans="8:10" ht="13.2" x14ac:dyDescent="0.25">
      <c r="H994" s="4"/>
      <c r="J994" s="1"/>
    </row>
    <row r="995" spans="8:10" ht="13.2" x14ac:dyDescent="0.25">
      <c r="H995" s="4"/>
      <c r="J995" s="1"/>
    </row>
    <row r="996" spans="8:10" ht="13.2" x14ac:dyDescent="0.25">
      <c r="H996" s="4"/>
      <c r="J996" s="1"/>
    </row>
    <row r="997" spans="8:10" ht="13.2" x14ac:dyDescent="0.25">
      <c r="H997" s="4"/>
      <c r="J997" s="1"/>
    </row>
    <row r="998" spans="8:10" ht="13.2" x14ac:dyDescent="0.25">
      <c r="H998" s="4"/>
      <c r="J998" s="1"/>
    </row>
    <row r="999" spans="8:10" ht="13.2" x14ac:dyDescent="0.25">
      <c r="H999" s="4"/>
      <c r="J999" s="1"/>
    </row>
    <row r="1000" spans="8:10" ht="13.2" x14ac:dyDescent="0.25">
      <c r="H1000" s="4"/>
      <c r="J1000" s="1"/>
    </row>
    <row r="1001" spans="8:10" ht="13.2" x14ac:dyDescent="0.25">
      <c r="H1001" s="4"/>
      <c r="J1001" s="1"/>
    </row>
    <row r="1002" spans="8:10" ht="13.2" x14ac:dyDescent="0.25">
      <c r="H1002" s="4"/>
      <c r="J1002" s="1"/>
    </row>
    <row r="1003" spans="8:10" ht="13.2" x14ac:dyDescent="0.25">
      <c r="H1003" s="4"/>
      <c r="J1003" s="1"/>
    </row>
    <row r="1004" spans="8:10" ht="13.2" x14ac:dyDescent="0.25">
      <c r="H1004" s="4"/>
      <c r="J1004" s="1"/>
    </row>
    <row r="1005" spans="8:10" ht="13.2" x14ac:dyDescent="0.25">
      <c r="H1005" s="4"/>
      <c r="J1005" s="1"/>
    </row>
    <row r="1006" spans="8:10" ht="13.2" x14ac:dyDescent="0.25">
      <c r="H1006" s="4"/>
      <c r="J1006" s="1"/>
    </row>
  </sheetData>
  <mergeCells count="31">
    <mergeCell ref="B80:G80"/>
    <mergeCell ref="B81:G81"/>
    <mergeCell ref="B82:G82"/>
    <mergeCell ref="B83:G83"/>
    <mergeCell ref="B84:G84"/>
    <mergeCell ref="B101:G101"/>
    <mergeCell ref="B103:G103"/>
    <mergeCell ref="B85:G85"/>
    <mergeCell ref="B86:G86"/>
    <mergeCell ref="B87:G87"/>
    <mergeCell ref="B88:G88"/>
    <mergeCell ref="B89:G89"/>
    <mergeCell ref="B90:G90"/>
    <mergeCell ref="B91:G91"/>
    <mergeCell ref="B92:G92"/>
    <mergeCell ref="B93:G93"/>
    <mergeCell ref="B94:G94"/>
    <mergeCell ref="B96:G96"/>
    <mergeCell ref="B98:G98"/>
    <mergeCell ref="B99:G99"/>
    <mergeCell ref="B100:G100"/>
    <mergeCell ref="A1:G1"/>
    <mergeCell ref="A2:G2"/>
    <mergeCell ref="A3:G3"/>
    <mergeCell ref="B78:G78"/>
    <mergeCell ref="B79:G79"/>
    <mergeCell ref="B8:G8"/>
    <mergeCell ref="B26:G26"/>
    <mergeCell ref="B37:G37"/>
    <mergeCell ref="B59:G59"/>
    <mergeCell ref="B76:G76"/>
  </mergeCells>
  <printOptions horizontalCentered="1" gridLines="1"/>
  <pageMargins left="0.7" right="0.7" top="0.75" bottom="0.75" header="0" footer="0"/>
  <pageSetup paperSize="9" scale="25" pageOrder="overThenDown" orientation="portrait"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A674A-6E2C-485C-A207-4067A652DD2D}">
  <dimension ref="A1:Y75"/>
  <sheetViews>
    <sheetView tabSelected="1" workbookViewId="0">
      <selection activeCell="B47" sqref="B47"/>
    </sheetView>
  </sheetViews>
  <sheetFormatPr defaultRowHeight="13.8" x14ac:dyDescent="0.3"/>
  <cols>
    <col min="1" max="1" width="10" bestFit="1" customWidth="1"/>
    <col min="2" max="2" width="72.88671875" customWidth="1"/>
    <col min="3" max="3" width="10" hidden="1" customWidth="1"/>
    <col min="4" max="4" width="9.88671875" hidden="1" customWidth="1"/>
    <col min="5" max="5" width="12.6640625" customWidth="1"/>
    <col min="6" max="6" width="13.6640625" customWidth="1"/>
    <col min="7" max="7" width="5.109375" customWidth="1"/>
  </cols>
  <sheetData>
    <row r="1" spans="1:9" x14ac:dyDescent="0.3">
      <c r="A1" s="165" t="s">
        <v>155</v>
      </c>
      <c r="B1" s="164"/>
      <c r="C1" s="164"/>
      <c r="D1" s="164"/>
      <c r="E1" s="164"/>
      <c r="F1" s="164"/>
      <c r="G1" s="44"/>
    </row>
    <row r="2" spans="1:9" x14ac:dyDescent="0.3">
      <c r="A2" s="165" t="str">
        <f>invulblad!A2</f>
        <v>BIJ UITVOERINGSBEPALINGEN 2026-A</v>
      </c>
      <c r="B2" s="164"/>
      <c r="C2" s="164"/>
      <c r="D2" s="164"/>
      <c r="E2" s="164"/>
      <c r="F2" s="164"/>
      <c r="G2" s="44"/>
    </row>
    <row r="3" spans="1:9" x14ac:dyDescent="0.3">
      <c r="A3" s="165" t="str">
        <f>invulblad!A3</f>
        <v>PER 1 JANUARI 2026</v>
      </c>
      <c r="B3" s="164"/>
      <c r="C3" s="164"/>
      <c r="D3" s="164"/>
      <c r="E3" s="164"/>
      <c r="F3" s="164"/>
      <c r="G3" s="44"/>
    </row>
    <row r="4" spans="1:9" s="3" customFormat="1" ht="13.2" x14ac:dyDescent="0.25">
      <c r="A4" s="119" t="s">
        <v>7</v>
      </c>
      <c r="B4" s="80"/>
      <c r="C4" s="66" t="s">
        <v>31</v>
      </c>
      <c r="D4" s="66" t="s">
        <v>32</v>
      </c>
      <c r="E4" s="120" t="s">
        <v>37</v>
      </c>
      <c r="F4" s="102" t="s">
        <v>38</v>
      </c>
      <c r="G4" s="41"/>
      <c r="H4" s="1"/>
      <c r="I4" s="1"/>
    </row>
    <row r="5" spans="1:9" s="3" customFormat="1" ht="13.2" x14ac:dyDescent="0.25">
      <c r="A5" s="121" t="s">
        <v>9</v>
      </c>
      <c r="B5" s="82"/>
      <c r="C5" s="66" t="s">
        <v>35</v>
      </c>
      <c r="D5" s="66" t="s">
        <v>36</v>
      </c>
      <c r="E5" s="120" t="s">
        <v>41</v>
      </c>
      <c r="F5" s="102" t="s">
        <v>42</v>
      </c>
      <c r="G5" s="41"/>
      <c r="H5" s="1"/>
      <c r="I5" s="1"/>
    </row>
    <row r="6" spans="1:9" s="110" customFormat="1" ht="27" customHeight="1" x14ac:dyDescent="0.3">
      <c r="A6" s="123"/>
      <c r="B6" s="170" t="s">
        <v>161</v>
      </c>
      <c r="C6" s="171"/>
      <c r="D6" s="171"/>
      <c r="E6" s="171"/>
      <c r="F6" s="171"/>
      <c r="G6" s="150"/>
      <c r="H6" s="111"/>
      <c r="I6" s="111"/>
    </row>
    <row r="7" spans="1:9" s="3" customFormat="1" ht="13.2" x14ac:dyDescent="0.25">
      <c r="A7" s="124"/>
      <c r="B7" s="82"/>
      <c r="C7" s="80"/>
      <c r="D7" s="65"/>
      <c r="E7" s="84"/>
      <c r="F7" s="85"/>
      <c r="G7" s="41"/>
      <c r="H7" s="1"/>
      <c r="I7" s="1"/>
    </row>
    <row r="8" spans="1:9" s="3" customFormat="1" ht="13.2" x14ac:dyDescent="0.25">
      <c r="A8" s="124"/>
      <c r="B8" s="82" t="s">
        <v>58</v>
      </c>
      <c r="C8" s="80"/>
      <c r="D8" s="80"/>
      <c r="E8" s="80"/>
      <c r="F8" s="68"/>
      <c r="G8" s="41"/>
      <c r="H8" s="1"/>
      <c r="I8" s="1"/>
    </row>
    <row r="9" spans="1:9" s="3" customFormat="1" ht="13.2" x14ac:dyDescent="0.25">
      <c r="A9" s="124">
        <v>1</v>
      </c>
      <c r="B9" s="78" t="s">
        <v>158</v>
      </c>
      <c r="C9" s="79">
        <f>Blad3!B11</f>
        <v>0</v>
      </c>
      <c r="D9" s="65" t="s">
        <v>48</v>
      </c>
      <c r="E9" s="32">
        <f>'traktement predikant'!E29*-1</f>
        <v>0</v>
      </c>
      <c r="F9" s="35">
        <f>E9*12</f>
        <v>0</v>
      </c>
      <c r="G9" s="41"/>
      <c r="H9" s="1"/>
      <c r="I9" s="1"/>
    </row>
    <row r="10" spans="1:9" s="3" customFormat="1" ht="13.2" x14ac:dyDescent="0.25">
      <c r="A10" s="124">
        <v>2</v>
      </c>
      <c r="B10" s="78" t="s">
        <v>159</v>
      </c>
      <c r="C10" s="125">
        <f>Blad3!B12</f>
        <v>58.33</v>
      </c>
      <c r="D10" s="65" t="s">
        <v>48</v>
      </c>
      <c r="E10" s="32">
        <f>'traktement predikant'!E30*-1</f>
        <v>0</v>
      </c>
      <c r="F10" s="35">
        <f>E10*12</f>
        <v>0</v>
      </c>
      <c r="G10" s="41"/>
      <c r="H10" s="1"/>
      <c r="I10" s="1"/>
    </row>
    <row r="11" spans="1:9" s="3" customFormat="1" ht="13.2" x14ac:dyDescent="0.25">
      <c r="A11" s="124"/>
      <c r="B11" s="80"/>
      <c r="C11" s="125"/>
      <c r="D11" s="65"/>
      <c r="E11" s="32"/>
      <c r="F11" s="35"/>
      <c r="G11" s="41"/>
      <c r="H11" s="1"/>
      <c r="I11" s="1"/>
    </row>
    <row r="12" spans="1:9" s="3" customFormat="1" ht="13.2" x14ac:dyDescent="0.25">
      <c r="A12" s="124"/>
      <c r="B12" s="82" t="s">
        <v>61</v>
      </c>
      <c r="C12" s="80"/>
      <c r="D12" s="65"/>
      <c r="E12" s="32"/>
      <c r="F12" s="35"/>
      <c r="G12" s="41"/>
      <c r="H12" s="1"/>
      <c r="I12" s="1"/>
    </row>
    <row r="13" spans="1:9" s="3" customFormat="1" ht="13.2" x14ac:dyDescent="0.25">
      <c r="A13" s="124">
        <v>3</v>
      </c>
      <c r="B13" s="78" t="s">
        <v>160</v>
      </c>
      <c r="C13" s="68"/>
      <c r="D13" s="83" t="s">
        <v>48</v>
      </c>
      <c r="E13" s="76">
        <f>'traktement predikant'!E33*-1</f>
        <v>0</v>
      </c>
      <c r="F13" s="77">
        <f>E13*12</f>
        <v>0</v>
      </c>
      <c r="G13" s="41"/>
      <c r="H13" s="1"/>
      <c r="I13" s="1"/>
    </row>
    <row r="14" spans="1:9" s="3" customFormat="1" ht="13.2" x14ac:dyDescent="0.25">
      <c r="A14" s="122"/>
      <c r="B14" s="82"/>
      <c r="C14" s="66"/>
      <c r="D14" s="66"/>
      <c r="E14" s="82"/>
      <c r="F14" s="126"/>
      <c r="G14" s="41"/>
      <c r="H14" s="1"/>
      <c r="I14" s="1"/>
    </row>
    <row r="15" spans="1:9" s="3" customFormat="1" ht="13.2" x14ac:dyDescent="0.25">
      <c r="A15" s="122"/>
      <c r="B15" s="82" t="s">
        <v>188</v>
      </c>
      <c r="C15" s="66"/>
      <c r="D15" s="66"/>
      <c r="E15" s="84">
        <f>E9+E10+E13</f>
        <v>0</v>
      </c>
      <c r="F15" s="84">
        <f>F9+F10+F13</f>
        <v>0</v>
      </c>
      <c r="G15" s="41"/>
      <c r="H15" s="1"/>
      <c r="I15" s="1"/>
    </row>
    <row r="16" spans="1:9" s="3" customFormat="1" ht="13.2" x14ac:dyDescent="0.25">
      <c r="A16" s="122"/>
      <c r="B16" s="82"/>
      <c r="C16" s="66"/>
      <c r="D16" s="66"/>
      <c r="E16" s="82"/>
      <c r="F16" s="126"/>
      <c r="G16" s="41"/>
      <c r="H16" s="1"/>
      <c r="I16" s="1"/>
    </row>
    <row r="17" spans="1:25" s="110" customFormat="1" ht="27" customHeight="1" x14ac:dyDescent="0.3">
      <c r="A17" s="127"/>
      <c r="B17" s="170" t="s">
        <v>162</v>
      </c>
      <c r="C17" s="171"/>
      <c r="D17" s="171"/>
      <c r="E17" s="171"/>
      <c r="F17" s="171"/>
      <c r="G17" s="150"/>
      <c r="H17" s="111"/>
      <c r="I17" s="111"/>
    </row>
    <row r="18" spans="1:25" s="3" customFormat="1" ht="13.2" x14ac:dyDescent="0.25">
      <c r="A18" s="122"/>
      <c r="B18" s="68"/>
      <c r="C18" s="68"/>
      <c r="D18" s="68"/>
      <c r="E18" s="68"/>
      <c r="F18" s="68"/>
      <c r="G18" s="41"/>
      <c r="H18" s="2"/>
      <c r="I18" s="1"/>
      <c r="J18" s="2"/>
      <c r="K18" s="2"/>
      <c r="L18" s="2"/>
      <c r="M18" s="2"/>
      <c r="N18" s="2"/>
      <c r="O18" s="2"/>
      <c r="P18" s="2"/>
      <c r="Q18" s="2"/>
      <c r="R18" s="2"/>
      <c r="S18" s="2"/>
      <c r="T18" s="2"/>
      <c r="U18" s="2"/>
      <c r="V18" s="2"/>
      <c r="W18" s="2"/>
      <c r="X18" s="2"/>
      <c r="Y18" s="2"/>
    </row>
    <row r="19" spans="1:25" s="3" customFormat="1" ht="13.2" x14ac:dyDescent="0.25">
      <c r="A19" s="122"/>
      <c r="B19" s="82" t="s">
        <v>46</v>
      </c>
      <c r="C19" s="128"/>
      <c r="D19" s="129"/>
      <c r="E19" s="32"/>
      <c r="F19" s="35"/>
      <c r="G19" s="41"/>
      <c r="H19" s="1"/>
      <c r="I19" s="1"/>
    </row>
    <row r="20" spans="1:25" s="3" customFormat="1" ht="13.2" x14ac:dyDescent="0.25">
      <c r="A20" s="130">
        <v>4</v>
      </c>
      <c r="B20" s="78" t="s">
        <v>47</v>
      </c>
      <c r="C20" s="128"/>
      <c r="D20" s="65" t="s">
        <v>48</v>
      </c>
      <c r="E20" s="32">
        <f>-'traktement predikant'!E11</f>
        <v>0</v>
      </c>
      <c r="F20" s="35">
        <f>E20*12</f>
        <v>0</v>
      </c>
      <c r="G20" s="41"/>
      <c r="H20" s="1"/>
      <c r="I20" s="1"/>
    </row>
    <row r="21" spans="1:25" s="3" customFormat="1" ht="13.2" x14ac:dyDescent="0.25">
      <c r="A21" s="130">
        <v>5</v>
      </c>
      <c r="B21" s="78" t="s">
        <v>49</v>
      </c>
      <c r="C21" s="128"/>
      <c r="D21" s="65" t="s">
        <v>48</v>
      </c>
      <c r="E21" s="32">
        <f>'traktement predikant'!E12*-1</f>
        <v>0</v>
      </c>
      <c r="F21" s="35">
        <f>E21*12</f>
        <v>0</v>
      </c>
      <c r="G21" s="41"/>
      <c r="H21" s="1"/>
      <c r="I21" s="1"/>
    </row>
    <row r="22" spans="1:25" s="3" customFormat="1" ht="13.2" x14ac:dyDescent="0.25">
      <c r="A22" s="130"/>
      <c r="B22" s="78"/>
      <c r="C22" s="128"/>
      <c r="D22" s="65"/>
      <c r="E22" s="32"/>
      <c r="F22" s="35"/>
      <c r="G22" s="41"/>
      <c r="H22" s="1"/>
      <c r="I22" s="1"/>
    </row>
    <row r="23" spans="1:25" s="3" customFormat="1" ht="13.2" x14ac:dyDescent="0.25">
      <c r="A23" s="124"/>
      <c r="B23" s="82" t="s">
        <v>50</v>
      </c>
      <c r="C23" s="80"/>
      <c r="D23" s="65"/>
      <c r="E23" s="32"/>
      <c r="F23" s="35"/>
      <c r="G23" s="41"/>
      <c r="H23" s="1"/>
      <c r="I23" s="1"/>
    </row>
    <row r="24" spans="1:25" s="3" customFormat="1" ht="13.2" x14ac:dyDescent="0.25">
      <c r="A24" s="124"/>
      <c r="B24" s="78" t="s">
        <v>51</v>
      </c>
      <c r="C24" s="80"/>
      <c r="D24" s="129" t="s">
        <v>48</v>
      </c>
      <c r="E24" s="36" t="s">
        <v>146</v>
      </c>
      <c r="F24" s="36" t="s">
        <v>146</v>
      </c>
      <c r="G24" s="41"/>
      <c r="H24" s="1"/>
      <c r="I24" s="1"/>
    </row>
    <row r="25" spans="1:25" s="3" customFormat="1" ht="13.2" x14ac:dyDescent="0.25">
      <c r="A25" s="131"/>
      <c r="B25" s="116" t="s">
        <v>52</v>
      </c>
      <c r="C25" s="32"/>
      <c r="D25" s="65"/>
      <c r="E25" s="36"/>
      <c r="F25" s="37"/>
      <c r="G25" s="41"/>
      <c r="H25" s="1"/>
      <c r="I25" s="1"/>
    </row>
    <row r="26" spans="1:25" s="3" customFormat="1" ht="13.2" x14ac:dyDescent="0.25">
      <c r="A26" s="131"/>
      <c r="B26" s="116" t="s">
        <v>53</v>
      </c>
      <c r="C26" s="32"/>
      <c r="D26" s="65"/>
      <c r="E26" s="36"/>
      <c r="F26" s="37"/>
      <c r="G26" s="41"/>
      <c r="H26" s="1"/>
      <c r="I26" s="1"/>
    </row>
    <row r="27" spans="1:25" s="3" customFormat="1" ht="13.2" x14ac:dyDescent="0.25">
      <c r="A27" s="131"/>
      <c r="B27" s="116" t="s">
        <v>54</v>
      </c>
      <c r="C27" s="32"/>
      <c r="D27" s="65"/>
      <c r="E27" s="36"/>
      <c r="F27" s="37"/>
      <c r="G27" s="41"/>
      <c r="H27" s="1"/>
      <c r="I27" s="1"/>
    </row>
    <row r="28" spans="1:25" s="3" customFormat="1" ht="13.2" x14ac:dyDescent="0.25">
      <c r="A28" s="131"/>
      <c r="B28" s="116" t="s">
        <v>55</v>
      </c>
      <c r="C28" s="32"/>
      <c r="D28" s="65"/>
      <c r="E28" s="36"/>
      <c r="F28" s="37"/>
      <c r="G28" s="41"/>
      <c r="H28" s="1"/>
      <c r="I28" s="1"/>
    </row>
    <row r="29" spans="1:25" s="3" customFormat="1" ht="13.2" x14ac:dyDescent="0.25">
      <c r="A29" s="124"/>
      <c r="B29" s="78" t="s">
        <v>56</v>
      </c>
      <c r="C29" s="80"/>
      <c r="D29" s="129" t="s">
        <v>48</v>
      </c>
      <c r="E29" s="36" t="s">
        <v>146</v>
      </c>
      <c r="F29" s="36" t="s">
        <v>146</v>
      </c>
      <c r="G29" s="41"/>
      <c r="H29" s="1"/>
      <c r="I29" s="1"/>
    </row>
    <row r="30" spans="1:25" s="3" customFormat="1" ht="13.2" x14ac:dyDescent="0.25">
      <c r="A30" s="124"/>
      <c r="B30" s="116" t="s">
        <v>57</v>
      </c>
      <c r="C30" s="80"/>
      <c r="D30" s="65"/>
      <c r="E30" s="76"/>
      <c r="F30" s="77"/>
      <c r="G30" s="41"/>
      <c r="H30" s="1"/>
      <c r="I30" s="1"/>
    </row>
    <row r="31" spans="1:25" x14ac:dyDescent="0.3">
      <c r="A31" s="101"/>
      <c r="B31" s="115"/>
      <c r="C31" s="115"/>
      <c r="D31" s="115"/>
      <c r="E31" s="115"/>
      <c r="F31" s="115"/>
      <c r="G31" s="44"/>
    </row>
    <row r="32" spans="1:25" s="3" customFormat="1" ht="13.2" x14ac:dyDescent="0.25">
      <c r="A32" s="132"/>
      <c r="B32" s="82" t="s">
        <v>188</v>
      </c>
      <c r="C32" s="128"/>
      <c r="D32" s="83"/>
      <c r="E32" s="84">
        <f>E20+E21</f>
        <v>0</v>
      </c>
      <c r="F32" s="85">
        <f>12*E32</f>
        <v>0</v>
      </c>
      <c r="G32" s="41"/>
      <c r="H32" s="1"/>
      <c r="I32" s="1"/>
    </row>
    <row r="33" spans="1:10" s="3" customFormat="1" ht="13.2" x14ac:dyDescent="0.25">
      <c r="A33" s="132"/>
      <c r="B33" s="82"/>
      <c r="C33" s="128"/>
      <c r="D33" s="83"/>
      <c r="E33" s="112" t="s">
        <v>147</v>
      </c>
      <c r="F33" s="112" t="s">
        <v>147</v>
      </c>
      <c r="G33" s="54"/>
      <c r="H33" s="1"/>
      <c r="I33" s="1"/>
    </row>
    <row r="34" spans="1:10" s="3" customFormat="1" ht="13.2" x14ac:dyDescent="0.25">
      <c r="A34" s="132"/>
      <c r="B34" s="82"/>
      <c r="C34" s="128"/>
      <c r="D34" s="83"/>
      <c r="E34" s="112"/>
      <c r="F34" s="112"/>
      <c r="G34" s="54"/>
      <c r="H34" s="1"/>
      <c r="I34" s="1"/>
    </row>
    <row r="35" spans="1:10" s="3" customFormat="1" ht="28.95" customHeight="1" x14ac:dyDescent="0.25">
      <c r="A35" s="133"/>
      <c r="B35" s="180" t="s">
        <v>185</v>
      </c>
      <c r="C35" s="181"/>
      <c r="D35" s="181"/>
      <c r="E35" s="181"/>
      <c r="F35" s="181"/>
      <c r="G35" s="54"/>
      <c r="H35" s="1"/>
      <c r="I35" s="1"/>
    </row>
    <row r="36" spans="1:10" s="3" customFormat="1" ht="13.2" x14ac:dyDescent="0.25">
      <c r="A36" s="130"/>
      <c r="B36" s="78"/>
      <c r="C36" s="32"/>
      <c r="D36" s="129"/>
      <c r="E36" s="32"/>
      <c r="F36" s="35"/>
      <c r="G36" s="54"/>
      <c r="H36" s="1"/>
      <c r="I36" s="1"/>
    </row>
    <row r="37" spans="1:10" s="3" customFormat="1" ht="13.2" x14ac:dyDescent="0.25">
      <c r="A37" s="130"/>
      <c r="B37" s="117" t="s">
        <v>187</v>
      </c>
      <c r="C37" s="32"/>
      <c r="D37" s="129"/>
      <c r="E37" s="32"/>
      <c r="F37" s="35"/>
      <c r="G37" s="54"/>
      <c r="H37" s="1"/>
      <c r="I37" s="1"/>
    </row>
    <row r="38" spans="1:10" s="3" customFormat="1" ht="13.2" x14ac:dyDescent="0.25">
      <c r="A38" s="130">
        <v>6</v>
      </c>
      <c r="B38" s="78" t="s">
        <v>165</v>
      </c>
      <c r="C38" s="32">
        <f>Blad3!B9*-1</f>
        <v>-540.58000000000004</v>
      </c>
      <c r="D38" s="129">
        <f>invulblad!D14</f>
        <v>0</v>
      </c>
      <c r="E38" s="32">
        <f>C38*invulblad!D14*invulblad!D17*-1</f>
        <v>0</v>
      </c>
      <c r="F38" s="35">
        <f>E38*12</f>
        <v>0</v>
      </c>
      <c r="G38" s="54"/>
      <c r="H38" s="1"/>
      <c r="I38" s="1"/>
    </row>
    <row r="39" spans="1:10" s="3" customFormat="1" ht="13.2" x14ac:dyDescent="0.25">
      <c r="A39" s="130">
        <v>7</v>
      </c>
      <c r="B39" s="78" t="s">
        <v>166</v>
      </c>
      <c r="C39" s="32">
        <f>-Blad3!B10</f>
        <v>-830.75</v>
      </c>
      <c r="D39" s="129">
        <f>IF(invulblad!D20=1,100%,0)</f>
        <v>0</v>
      </c>
      <c r="E39" s="76">
        <f>C39*D39*-1</f>
        <v>0</v>
      </c>
      <c r="F39" s="77">
        <f>E39*12</f>
        <v>0</v>
      </c>
      <c r="G39" s="54"/>
      <c r="H39" s="1"/>
      <c r="I39" s="1"/>
    </row>
    <row r="40" spans="1:10" s="3" customFormat="1" ht="13.2" x14ac:dyDescent="0.25">
      <c r="A40" s="130"/>
      <c r="B40" s="78"/>
      <c r="C40" s="32"/>
      <c r="D40" s="129"/>
      <c r="E40" s="32"/>
      <c r="F40" s="35"/>
      <c r="G40" s="54"/>
      <c r="H40" s="1"/>
      <c r="I40" s="1"/>
    </row>
    <row r="41" spans="1:10" s="3" customFormat="1" ht="13.2" x14ac:dyDescent="0.25">
      <c r="A41" s="130"/>
      <c r="B41" s="117" t="s">
        <v>188</v>
      </c>
      <c r="C41" s="32"/>
      <c r="D41" s="129"/>
      <c r="E41" s="84">
        <f>E38+E39</f>
        <v>0</v>
      </c>
      <c r="F41" s="85">
        <f>F38+F39</f>
        <v>0</v>
      </c>
      <c r="G41" s="54"/>
      <c r="H41" s="1"/>
      <c r="I41" s="1"/>
    </row>
    <row r="42" spans="1:10" s="3" customFormat="1" ht="13.2" x14ac:dyDescent="0.25">
      <c r="A42" s="132"/>
      <c r="B42" s="82"/>
      <c r="C42" s="128"/>
      <c r="D42" s="83"/>
      <c r="E42" s="84"/>
      <c r="F42" s="85"/>
      <c r="G42" s="54"/>
      <c r="H42" s="1"/>
      <c r="I42" s="1"/>
    </row>
    <row r="43" spans="1:10" s="110" customFormat="1" ht="27" customHeight="1" x14ac:dyDescent="0.3">
      <c r="A43" s="133"/>
      <c r="B43" s="180" t="s">
        <v>186</v>
      </c>
      <c r="C43" s="181"/>
      <c r="D43" s="181"/>
      <c r="E43" s="181"/>
      <c r="F43" s="181"/>
      <c r="G43" s="150"/>
      <c r="H43" s="111"/>
      <c r="I43" s="111"/>
    </row>
    <row r="44" spans="1:10" s="3" customFormat="1" ht="13.2" x14ac:dyDescent="0.25">
      <c r="A44" s="131"/>
      <c r="B44" s="82"/>
      <c r="C44" s="32"/>
      <c r="D44" s="65"/>
      <c r="E44" s="32"/>
      <c r="F44" s="35"/>
      <c r="G44" s="41"/>
      <c r="H44" s="1"/>
      <c r="I44" s="1"/>
    </row>
    <row r="45" spans="1:10" s="3" customFormat="1" ht="13.2" x14ac:dyDescent="0.25">
      <c r="A45" s="131"/>
      <c r="B45" s="82" t="s">
        <v>184</v>
      </c>
      <c r="C45" s="32"/>
      <c r="D45" s="65"/>
      <c r="E45" s="32"/>
      <c r="F45" s="35"/>
      <c r="G45" s="41"/>
      <c r="H45" s="1"/>
      <c r="I45" s="1"/>
    </row>
    <row r="46" spans="1:10" s="3" customFormat="1" ht="13.2" x14ac:dyDescent="0.25">
      <c r="A46" s="130">
        <v>8</v>
      </c>
      <c r="B46" s="78" t="s">
        <v>196</v>
      </c>
      <c r="C46" s="32"/>
      <c r="D46" s="129"/>
      <c r="E46" s="36" t="s">
        <v>154</v>
      </c>
      <c r="F46" s="36" t="s">
        <v>154</v>
      </c>
      <c r="G46" s="41"/>
      <c r="H46" s="2"/>
      <c r="I46" s="1"/>
    </row>
    <row r="47" spans="1:10" s="3" customFormat="1" ht="13.2" x14ac:dyDescent="0.25">
      <c r="A47" s="130">
        <v>9</v>
      </c>
      <c r="B47" s="78" t="s">
        <v>163</v>
      </c>
      <c r="C47" s="32">
        <f>Blad3!B8</f>
        <v>9236.17</v>
      </c>
      <c r="D47" s="129">
        <f>invulblad!D14</f>
        <v>0</v>
      </c>
      <c r="E47" s="32">
        <f>C47*D47*-1</f>
        <v>0</v>
      </c>
      <c r="F47" s="35">
        <f>E47*12</f>
        <v>0</v>
      </c>
      <c r="G47" s="41"/>
      <c r="H47" s="2"/>
      <c r="I47" s="1"/>
      <c r="J47" s="1"/>
    </row>
    <row r="48" spans="1:10" s="3" customFormat="1" ht="13.2" x14ac:dyDescent="0.25">
      <c r="A48" s="130">
        <v>10</v>
      </c>
      <c r="B48" s="78" t="s">
        <v>164</v>
      </c>
      <c r="C48" s="32">
        <f>Blad3!B9</f>
        <v>540.58000000000004</v>
      </c>
      <c r="D48" s="129">
        <f>invulblad!D14</f>
        <v>0</v>
      </c>
      <c r="E48" s="76">
        <f>C48*D48*-1*invulblad!D15</f>
        <v>0</v>
      </c>
      <c r="F48" s="77">
        <f>E48*12</f>
        <v>0</v>
      </c>
      <c r="G48" s="41"/>
      <c r="H48" s="2"/>
      <c r="I48" s="1"/>
      <c r="J48" s="1"/>
    </row>
    <row r="49" spans="1:9" s="3" customFormat="1" ht="13.2" x14ac:dyDescent="0.25">
      <c r="A49" s="130"/>
      <c r="B49" s="80"/>
      <c r="C49" s="32"/>
      <c r="D49" s="129"/>
      <c r="E49" s="32"/>
      <c r="F49" s="35"/>
      <c r="G49" s="41"/>
      <c r="H49" s="2"/>
      <c r="I49" s="1"/>
    </row>
    <row r="50" spans="1:9" s="3" customFormat="1" ht="13.2" x14ac:dyDescent="0.25">
      <c r="A50" s="124"/>
      <c r="B50" s="82" t="s">
        <v>188</v>
      </c>
      <c r="C50" s="128"/>
      <c r="D50" s="83"/>
      <c r="E50" s="84">
        <f>E47+E48</f>
        <v>0</v>
      </c>
      <c r="F50" s="85">
        <f>F47+F48</f>
        <v>0</v>
      </c>
      <c r="G50" s="41"/>
      <c r="H50" s="1"/>
      <c r="I50" s="1"/>
    </row>
    <row r="51" spans="1:9" x14ac:dyDescent="0.3">
      <c r="A51" s="101"/>
      <c r="B51" s="115"/>
      <c r="C51" s="115"/>
      <c r="D51" s="115"/>
      <c r="E51" s="115"/>
      <c r="F51" s="115"/>
      <c r="G51" s="44"/>
    </row>
    <row r="52" spans="1:9" x14ac:dyDescent="0.3">
      <c r="A52" s="101"/>
      <c r="B52" s="115"/>
      <c r="C52" s="115"/>
      <c r="D52" s="115"/>
      <c r="E52" s="115"/>
      <c r="F52" s="115"/>
      <c r="G52" s="44"/>
    </row>
    <row r="53" spans="1:9" x14ac:dyDescent="0.3">
      <c r="A53" s="101"/>
      <c r="B53" s="101"/>
      <c r="C53" s="101"/>
      <c r="D53" s="101"/>
      <c r="E53" s="101"/>
      <c r="F53" s="101"/>
      <c r="G53" s="44"/>
    </row>
    <row r="54" spans="1:9" x14ac:dyDescent="0.3">
      <c r="A54" s="101"/>
      <c r="B54" s="118" t="s">
        <v>24</v>
      </c>
      <c r="C54" s="101"/>
      <c r="D54" s="101"/>
      <c r="E54" s="101"/>
      <c r="F54" s="101"/>
      <c r="G54" s="44"/>
    </row>
    <row r="55" spans="1:9" x14ac:dyDescent="0.3">
      <c r="A55" s="101"/>
      <c r="B55" s="101"/>
      <c r="C55" s="101"/>
      <c r="D55" s="101"/>
      <c r="E55" s="101"/>
      <c r="F55" s="101"/>
      <c r="G55" s="44"/>
    </row>
    <row r="56" spans="1:9" ht="44.25" customHeight="1" x14ac:dyDescent="0.3">
      <c r="A56" s="134">
        <v>1</v>
      </c>
      <c r="B56" s="166" t="s">
        <v>136</v>
      </c>
      <c r="C56" s="167"/>
      <c r="D56" s="167"/>
      <c r="E56" s="167"/>
      <c r="F56" s="167"/>
      <c r="G56" s="44"/>
    </row>
    <row r="57" spans="1:9" ht="57" customHeight="1" x14ac:dyDescent="0.3">
      <c r="A57" s="134">
        <v>2</v>
      </c>
      <c r="B57" s="166" t="s">
        <v>137</v>
      </c>
      <c r="C57" s="167"/>
      <c r="D57" s="167"/>
      <c r="E57" s="167"/>
      <c r="F57" s="167"/>
      <c r="G57" s="44"/>
    </row>
    <row r="58" spans="1:9" ht="31.2" customHeight="1" x14ac:dyDescent="0.3">
      <c r="A58" s="134">
        <v>3</v>
      </c>
      <c r="B58" s="166" t="s">
        <v>81</v>
      </c>
      <c r="C58" s="167"/>
      <c r="D58" s="167"/>
      <c r="E58" s="167"/>
      <c r="F58" s="167"/>
      <c r="G58" s="44"/>
    </row>
    <row r="59" spans="1:9" ht="31.2" customHeight="1" x14ac:dyDescent="0.3">
      <c r="A59" s="134">
        <v>4</v>
      </c>
      <c r="B59" s="166" t="s">
        <v>121</v>
      </c>
      <c r="C59" s="167"/>
      <c r="D59" s="167"/>
      <c r="E59" s="167"/>
      <c r="F59" s="167"/>
      <c r="G59" s="44"/>
    </row>
    <row r="60" spans="1:9" ht="31.2" customHeight="1" x14ac:dyDescent="0.3">
      <c r="A60" s="134">
        <v>5</v>
      </c>
      <c r="B60" s="166" t="s">
        <v>149</v>
      </c>
      <c r="C60" s="167"/>
      <c r="D60" s="167"/>
      <c r="E60" s="167"/>
      <c r="F60" s="167"/>
      <c r="G60" s="44"/>
    </row>
    <row r="61" spans="1:9" ht="18.600000000000001" customHeight="1" x14ac:dyDescent="0.3">
      <c r="A61" s="134">
        <v>6</v>
      </c>
      <c r="B61" s="166" t="s">
        <v>168</v>
      </c>
      <c r="C61" s="177"/>
      <c r="D61" s="177"/>
      <c r="E61" s="177"/>
      <c r="F61" s="177"/>
      <c r="G61" s="44"/>
    </row>
    <row r="62" spans="1:9" ht="54" customHeight="1" x14ac:dyDescent="0.3">
      <c r="A62" s="134">
        <v>7</v>
      </c>
      <c r="B62" s="166" t="s">
        <v>169</v>
      </c>
      <c r="C62" s="167"/>
      <c r="D62" s="167"/>
      <c r="E62" s="167"/>
      <c r="F62" s="167"/>
      <c r="G62" s="44"/>
    </row>
    <row r="63" spans="1:9" ht="31.95" customHeight="1" x14ac:dyDescent="0.3">
      <c r="A63" s="134">
        <v>8</v>
      </c>
      <c r="B63" s="166" t="s">
        <v>156</v>
      </c>
      <c r="C63" s="166"/>
      <c r="D63" s="166"/>
      <c r="E63" s="166"/>
      <c r="F63" s="166"/>
      <c r="G63" s="44"/>
    </row>
    <row r="64" spans="1:9" ht="29.4" customHeight="1" x14ac:dyDescent="0.3">
      <c r="A64" s="134">
        <v>9</v>
      </c>
      <c r="B64" s="166" t="s">
        <v>157</v>
      </c>
      <c r="C64" s="177"/>
      <c r="D64" s="177"/>
      <c r="E64" s="177"/>
      <c r="F64" s="177"/>
      <c r="G64" s="44"/>
    </row>
    <row r="65" spans="1:7" ht="51.75" customHeight="1" x14ac:dyDescent="0.3">
      <c r="A65" s="134">
        <v>10</v>
      </c>
      <c r="B65" s="166" t="s">
        <v>167</v>
      </c>
      <c r="C65" s="177"/>
      <c r="D65" s="177"/>
      <c r="E65" s="177"/>
      <c r="F65" s="177"/>
      <c r="G65" s="44"/>
    </row>
    <row r="66" spans="1:7" x14ac:dyDescent="0.3">
      <c r="A66" s="134"/>
      <c r="B66" s="91"/>
      <c r="C66" s="98"/>
      <c r="D66" s="98"/>
      <c r="E66" s="98"/>
      <c r="F66" s="98"/>
      <c r="G66" s="44"/>
    </row>
    <row r="67" spans="1:7" x14ac:dyDescent="0.3">
      <c r="A67" s="134"/>
      <c r="B67" s="95" t="s">
        <v>174</v>
      </c>
      <c r="C67" s="98"/>
      <c r="D67" s="98"/>
      <c r="E67" s="98"/>
      <c r="F67" s="98"/>
      <c r="G67" s="44"/>
    </row>
    <row r="68" spans="1:7" x14ac:dyDescent="0.3">
      <c r="A68" s="134"/>
      <c r="B68" s="99"/>
      <c r="C68" s="99"/>
      <c r="D68" s="99"/>
      <c r="E68" s="99"/>
      <c r="F68" s="99"/>
      <c r="G68" s="44"/>
    </row>
    <row r="69" spans="1:7" ht="57.6" customHeight="1" x14ac:dyDescent="0.3">
      <c r="A69" s="135">
        <v>1</v>
      </c>
      <c r="B69" s="179" t="s">
        <v>195</v>
      </c>
      <c r="C69" s="175"/>
      <c r="D69" s="175"/>
      <c r="E69" s="175"/>
      <c r="F69" s="175"/>
      <c r="G69" s="44"/>
    </row>
    <row r="70" spans="1:7" x14ac:dyDescent="0.3">
      <c r="A70" s="135"/>
      <c r="B70" s="100" t="s">
        <v>173</v>
      </c>
      <c r="C70" s="99"/>
      <c r="D70" s="99"/>
      <c r="E70" s="99"/>
      <c r="F70" s="99"/>
      <c r="G70" s="44"/>
    </row>
    <row r="71" spans="1:7" ht="13.95" customHeight="1" x14ac:dyDescent="0.3">
      <c r="A71" s="135"/>
      <c r="B71" s="182" t="s">
        <v>82</v>
      </c>
      <c r="C71" s="177"/>
      <c r="D71" s="177"/>
      <c r="E71" s="177"/>
      <c r="F71" s="177"/>
      <c r="G71" s="44"/>
    </row>
    <row r="72" spans="1:7" x14ac:dyDescent="0.3">
      <c r="A72" s="135"/>
      <c r="B72" s="100" t="s">
        <v>173</v>
      </c>
      <c r="C72" s="99"/>
      <c r="D72" s="99"/>
      <c r="E72" s="99"/>
      <c r="F72" s="99"/>
      <c r="G72" s="44"/>
    </row>
    <row r="73" spans="1:7" x14ac:dyDescent="0.3">
      <c r="A73" s="5"/>
    </row>
    <row r="74" spans="1:7" x14ac:dyDescent="0.3">
      <c r="A74" s="5"/>
    </row>
    <row r="75" spans="1:7" x14ac:dyDescent="0.3">
      <c r="A75" s="5"/>
    </row>
  </sheetData>
  <mergeCells count="19">
    <mergeCell ref="B65:F65"/>
    <mergeCell ref="B61:F61"/>
    <mergeCell ref="B62:F62"/>
    <mergeCell ref="B69:F69"/>
    <mergeCell ref="B71:F71"/>
    <mergeCell ref="B58:F58"/>
    <mergeCell ref="B59:F59"/>
    <mergeCell ref="B60:F60"/>
    <mergeCell ref="B63:F63"/>
    <mergeCell ref="B64:F64"/>
    <mergeCell ref="A1:F1"/>
    <mergeCell ref="A2:F2"/>
    <mergeCell ref="A3:F3"/>
    <mergeCell ref="B56:F56"/>
    <mergeCell ref="B57:F57"/>
    <mergeCell ref="B6:F6"/>
    <mergeCell ref="B17:F17"/>
    <mergeCell ref="B43:F43"/>
    <mergeCell ref="B35:F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04"/>
  <sheetViews>
    <sheetView workbookViewId="0">
      <selection activeCell="I26" sqref="I26"/>
    </sheetView>
  </sheetViews>
  <sheetFormatPr defaultColWidth="14.44140625" defaultRowHeight="15" customHeight="1" x14ac:dyDescent="0.3"/>
  <cols>
    <col min="1" max="1" width="9.109375" customWidth="1"/>
    <col min="2" max="2" width="9.88671875" customWidth="1"/>
    <col min="3" max="5" width="9.33203125" customWidth="1"/>
    <col min="6" max="6" width="15.88671875" bestFit="1" customWidth="1"/>
    <col min="7" max="8" width="16.6640625" bestFit="1" customWidth="1"/>
    <col min="9" max="9" width="13.33203125" bestFit="1" customWidth="1"/>
    <col min="10" max="10" width="9.109375" customWidth="1"/>
    <col min="11" max="11" width="10.33203125" customWidth="1"/>
  </cols>
  <sheetData>
    <row r="1" spans="1:28" ht="12.75" customHeight="1" x14ac:dyDescent="0.3">
      <c r="A1" s="13" t="s">
        <v>84</v>
      </c>
      <c r="B1" s="14" t="s">
        <v>85</v>
      </c>
      <c r="C1" s="14" t="s">
        <v>86</v>
      </c>
      <c r="D1" s="14" t="s">
        <v>87</v>
      </c>
      <c r="E1" s="14" t="s">
        <v>88</v>
      </c>
      <c r="F1" s="14" t="s">
        <v>112</v>
      </c>
      <c r="G1" s="14" t="s">
        <v>112</v>
      </c>
      <c r="H1" s="14" t="s">
        <v>112</v>
      </c>
      <c r="I1" s="15" t="s">
        <v>89</v>
      </c>
      <c r="J1" s="16"/>
      <c r="K1" s="12"/>
      <c r="L1" s="17"/>
      <c r="M1" s="17"/>
      <c r="N1" s="17"/>
      <c r="O1" s="17"/>
      <c r="P1" s="17"/>
      <c r="Q1" s="17"/>
      <c r="R1" s="17"/>
      <c r="S1" s="17"/>
      <c r="T1" s="17"/>
      <c r="U1" s="17"/>
      <c r="V1" s="17"/>
      <c r="W1" s="17"/>
      <c r="X1" s="17"/>
      <c r="Y1" s="17"/>
      <c r="Z1" s="17"/>
      <c r="AA1" s="17"/>
      <c r="AB1" s="17"/>
    </row>
    <row r="2" spans="1:28" ht="12.75" customHeight="1" x14ac:dyDescent="0.3">
      <c r="A2" s="13"/>
      <c r="B2" s="14"/>
      <c r="C2" s="14"/>
      <c r="D2" s="14"/>
      <c r="E2" s="14"/>
      <c r="F2" s="14" t="s">
        <v>108</v>
      </c>
      <c r="G2" s="14" t="s">
        <v>109</v>
      </c>
      <c r="H2" s="14" t="s">
        <v>109</v>
      </c>
      <c r="I2" s="15"/>
      <c r="J2" s="16"/>
      <c r="K2" s="12"/>
      <c r="L2" s="17"/>
      <c r="M2" s="17"/>
      <c r="N2" s="17"/>
      <c r="O2" s="17"/>
      <c r="P2" s="17"/>
      <c r="Q2" s="17"/>
      <c r="R2" s="17"/>
      <c r="S2" s="17"/>
      <c r="T2" s="17"/>
      <c r="U2" s="17"/>
      <c r="V2" s="17"/>
      <c r="W2" s="17"/>
      <c r="X2" s="17"/>
      <c r="Y2" s="17"/>
      <c r="Z2" s="17"/>
      <c r="AA2" s="17"/>
      <c r="AB2" s="17"/>
    </row>
    <row r="3" spans="1:28" ht="12.75" customHeight="1" x14ac:dyDescent="0.3">
      <c r="A3" s="13"/>
      <c r="B3" s="14"/>
      <c r="C3" s="14"/>
      <c r="D3" s="14"/>
      <c r="E3" s="14"/>
      <c r="F3" s="14"/>
      <c r="G3" s="14" t="s">
        <v>110</v>
      </c>
      <c r="H3" s="14" t="s">
        <v>111</v>
      </c>
      <c r="I3" s="15"/>
      <c r="J3" s="16"/>
      <c r="K3" s="12"/>
      <c r="L3" s="17"/>
      <c r="M3" s="17"/>
      <c r="N3" s="17"/>
      <c r="O3" s="17"/>
      <c r="P3" s="17"/>
      <c r="Q3" s="17"/>
      <c r="R3" s="17"/>
      <c r="S3" s="17"/>
      <c r="T3" s="17"/>
      <c r="U3" s="17"/>
      <c r="V3" s="17"/>
      <c r="W3" s="17"/>
      <c r="X3" s="17"/>
      <c r="Y3" s="17"/>
      <c r="Z3" s="17"/>
      <c r="AA3" s="17"/>
      <c r="AB3" s="17"/>
    </row>
    <row r="4" spans="1:28" ht="12.75" customHeight="1" x14ac:dyDescent="0.3">
      <c r="A4" s="13"/>
      <c r="B4" s="14"/>
      <c r="C4" s="14"/>
      <c r="D4" s="14"/>
      <c r="E4" s="14"/>
      <c r="F4" s="71">
        <v>0.12</v>
      </c>
      <c r="G4" s="71">
        <v>0.18</v>
      </c>
      <c r="H4" s="71">
        <v>0.18</v>
      </c>
      <c r="I4" s="15"/>
      <c r="J4" s="16"/>
      <c r="K4" s="12"/>
      <c r="L4" s="17"/>
      <c r="M4" s="17"/>
      <c r="N4" s="17"/>
      <c r="O4" s="17"/>
      <c r="P4" s="17"/>
      <c r="Q4" s="17"/>
      <c r="R4" s="17"/>
      <c r="S4" s="17"/>
      <c r="T4" s="17"/>
      <c r="U4" s="17"/>
      <c r="V4" s="17"/>
      <c r="W4" s="17"/>
      <c r="X4" s="17"/>
      <c r="Y4" s="17"/>
      <c r="Z4" s="17"/>
      <c r="AA4" s="17"/>
      <c r="AB4" s="17"/>
    </row>
    <row r="5" spans="1:28" ht="12.75" customHeight="1" x14ac:dyDescent="0.3">
      <c r="A5" s="13"/>
      <c r="B5" s="14"/>
      <c r="C5" s="14"/>
      <c r="D5" s="14"/>
      <c r="E5" s="14"/>
      <c r="F5" s="70" t="s">
        <v>113</v>
      </c>
      <c r="G5" s="69" t="s">
        <v>114</v>
      </c>
      <c r="H5" s="69" t="s">
        <v>114</v>
      </c>
      <c r="I5" s="70" t="s">
        <v>113</v>
      </c>
      <c r="J5" s="16"/>
      <c r="K5" s="12"/>
      <c r="L5" s="17"/>
      <c r="M5" s="17"/>
      <c r="N5" s="17"/>
      <c r="O5" s="17"/>
      <c r="P5" s="17"/>
      <c r="Q5" s="17"/>
      <c r="R5" s="17"/>
      <c r="S5" s="17"/>
      <c r="T5" s="17"/>
      <c r="U5" s="17"/>
      <c r="V5" s="17"/>
      <c r="W5" s="17"/>
      <c r="X5" s="17"/>
      <c r="Y5" s="17"/>
      <c r="Z5" s="17"/>
      <c r="AA5" s="17"/>
      <c r="AB5" s="17"/>
    </row>
    <row r="6" spans="1:28" ht="12.75" customHeight="1" x14ac:dyDescent="0.3">
      <c r="A6" s="18">
        <v>0</v>
      </c>
      <c r="B6" s="19">
        <v>3929.43</v>
      </c>
      <c r="C6" s="19">
        <v>0</v>
      </c>
      <c r="D6" s="19">
        <v>314.35000000000002</v>
      </c>
      <c r="E6" s="19">
        <v>326.14</v>
      </c>
      <c r="F6" s="20">
        <v>509.25</v>
      </c>
      <c r="G6" s="20">
        <v>802.23394951234616</v>
      </c>
      <c r="H6" s="20">
        <v>879.2115970635806</v>
      </c>
      <c r="I6" s="19">
        <v>391.52</v>
      </c>
      <c r="J6" s="20"/>
      <c r="K6" s="12"/>
      <c r="L6" s="17"/>
      <c r="M6" s="17"/>
      <c r="N6" s="17"/>
      <c r="O6" s="17"/>
      <c r="P6" s="17"/>
      <c r="Q6" s="17"/>
      <c r="R6" s="17"/>
      <c r="S6" s="17"/>
      <c r="T6" s="17"/>
      <c r="U6" s="17"/>
      <c r="V6" s="17"/>
      <c r="W6" s="17"/>
      <c r="X6" s="17"/>
      <c r="Y6" s="17"/>
      <c r="Z6" s="17"/>
      <c r="AA6" s="17"/>
      <c r="AB6" s="17"/>
    </row>
    <row r="7" spans="1:28" ht="12.75" customHeight="1" x14ac:dyDescent="0.3">
      <c r="A7" s="18">
        <v>1</v>
      </c>
      <c r="B7" s="19">
        <v>3929.43</v>
      </c>
      <c r="C7" s="19">
        <v>130.99</v>
      </c>
      <c r="D7" s="19">
        <v>324.83</v>
      </c>
      <c r="E7" s="19">
        <v>337.01</v>
      </c>
      <c r="F7" s="20">
        <v>526.23</v>
      </c>
      <c r="G7" s="20">
        <v>827.89493924062617</v>
      </c>
      <c r="H7" s="20">
        <v>907.43868576468878</v>
      </c>
      <c r="I7" s="19">
        <v>410.58</v>
      </c>
      <c r="J7" s="20"/>
      <c r="K7" s="12"/>
      <c r="L7" s="17"/>
      <c r="M7" s="17"/>
      <c r="N7" s="17"/>
      <c r="O7" s="17"/>
      <c r="P7" s="17"/>
      <c r="Q7" s="17"/>
      <c r="R7" s="17"/>
      <c r="S7" s="17"/>
      <c r="T7" s="17"/>
      <c r="U7" s="17"/>
      <c r="V7" s="17"/>
      <c r="W7" s="17"/>
      <c r="X7" s="17"/>
      <c r="Y7" s="17"/>
      <c r="Z7" s="17"/>
      <c r="AA7" s="17"/>
      <c r="AB7" s="17"/>
    </row>
    <row r="8" spans="1:28" ht="12.75" customHeight="1" x14ac:dyDescent="0.3">
      <c r="A8" s="18">
        <v>2</v>
      </c>
      <c r="B8" s="19">
        <v>3929.43</v>
      </c>
      <c r="C8" s="19">
        <v>261.98</v>
      </c>
      <c r="D8" s="19">
        <v>335.31</v>
      </c>
      <c r="E8" s="19">
        <v>347.89</v>
      </c>
      <c r="F8" s="20">
        <v>543.21</v>
      </c>
      <c r="G8" s="20">
        <v>853.55592896890619</v>
      </c>
      <c r="H8" s="20">
        <v>935.66577446579686</v>
      </c>
      <c r="I8" s="19">
        <v>429.64</v>
      </c>
      <c r="J8" s="20"/>
      <c r="K8" s="12"/>
      <c r="L8" s="17"/>
      <c r="M8" s="17"/>
      <c r="N8" s="17"/>
      <c r="O8" s="17"/>
      <c r="P8" s="17"/>
      <c r="Q8" s="17"/>
      <c r="R8" s="17"/>
      <c r="S8" s="17"/>
      <c r="T8" s="17"/>
      <c r="U8" s="17"/>
      <c r="V8" s="17"/>
      <c r="W8" s="17"/>
      <c r="X8" s="17"/>
      <c r="Y8" s="17"/>
      <c r="Z8" s="17"/>
      <c r="AA8" s="17"/>
      <c r="AB8" s="17"/>
    </row>
    <row r="9" spans="1:28" ht="12.75" customHeight="1" x14ac:dyDescent="0.3">
      <c r="A9" s="18">
        <v>3</v>
      </c>
      <c r="B9" s="19">
        <v>3929.43</v>
      </c>
      <c r="C9" s="19">
        <v>392.97</v>
      </c>
      <c r="D9" s="19">
        <v>345.79</v>
      </c>
      <c r="E9" s="19">
        <v>358.76</v>
      </c>
      <c r="F9" s="20">
        <v>560.17999999999995</v>
      </c>
      <c r="G9" s="20">
        <v>879.21691869718632</v>
      </c>
      <c r="H9" s="20">
        <v>963.89286316690459</v>
      </c>
      <c r="I9" s="19">
        <v>448.7</v>
      </c>
      <c r="J9" s="20"/>
      <c r="K9" s="12"/>
      <c r="L9" s="17"/>
      <c r="M9" s="17"/>
      <c r="N9" s="17"/>
      <c r="O9" s="17"/>
      <c r="P9" s="17"/>
      <c r="Q9" s="17"/>
      <c r="R9" s="17"/>
      <c r="S9" s="17"/>
      <c r="T9" s="17"/>
      <c r="U9" s="17"/>
      <c r="V9" s="17"/>
      <c r="W9" s="17"/>
      <c r="X9" s="17"/>
      <c r="Y9" s="17"/>
      <c r="Z9" s="17"/>
      <c r="AA9" s="17"/>
      <c r="AB9" s="17"/>
    </row>
    <row r="10" spans="1:28" ht="12.75" customHeight="1" x14ac:dyDescent="0.3">
      <c r="A10" s="18">
        <v>4</v>
      </c>
      <c r="B10" s="19">
        <v>3929.43</v>
      </c>
      <c r="C10" s="19">
        <v>523.96</v>
      </c>
      <c r="D10" s="19">
        <v>356.27</v>
      </c>
      <c r="E10" s="19">
        <v>369.63</v>
      </c>
      <c r="F10" s="20">
        <v>577.16</v>
      </c>
      <c r="G10" s="20">
        <v>904.8779084254661</v>
      </c>
      <c r="H10" s="20">
        <v>992.11995186801278</v>
      </c>
      <c r="I10" s="19">
        <v>467.75</v>
      </c>
      <c r="J10" s="20"/>
      <c r="K10" s="12"/>
      <c r="L10" s="17"/>
      <c r="M10" s="17"/>
      <c r="N10" s="17"/>
      <c r="O10" s="17"/>
      <c r="P10" s="17"/>
      <c r="Q10" s="17"/>
      <c r="R10" s="17"/>
      <c r="S10" s="17"/>
      <c r="T10" s="17"/>
      <c r="U10" s="17"/>
      <c r="V10" s="17"/>
      <c r="W10" s="17"/>
      <c r="X10" s="17"/>
      <c r="Y10" s="17"/>
      <c r="Z10" s="17"/>
      <c r="AA10" s="17"/>
      <c r="AB10" s="17"/>
    </row>
    <row r="11" spans="1:28" ht="12.75" customHeight="1" x14ac:dyDescent="0.3">
      <c r="A11" s="18">
        <v>5</v>
      </c>
      <c r="B11" s="19">
        <v>3929.43</v>
      </c>
      <c r="C11" s="19">
        <v>654.95000000000005</v>
      </c>
      <c r="D11" s="19">
        <v>366.75</v>
      </c>
      <c r="E11" s="19">
        <v>380.5</v>
      </c>
      <c r="F11" s="20">
        <v>594.14</v>
      </c>
      <c r="G11" s="20">
        <v>930.53889815374623</v>
      </c>
      <c r="H11" s="20">
        <v>1020.347040569121</v>
      </c>
      <c r="I11" s="19">
        <v>486.81</v>
      </c>
      <c r="J11" s="20"/>
      <c r="K11" s="12"/>
      <c r="L11" s="17"/>
      <c r="M11" s="17"/>
      <c r="N11" s="17"/>
      <c r="O11" s="17"/>
      <c r="P11" s="17"/>
      <c r="Q11" s="17"/>
      <c r="R11" s="17"/>
      <c r="S11" s="17"/>
      <c r="T11" s="17"/>
      <c r="U11" s="17"/>
      <c r="V11" s="17"/>
      <c r="W11" s="17"/>
      <c r="X11" s="17"/>
      <c r="Y11" s="17"/>
      <c r="Z11" s="17"/>
      <c r="AA11" s="17"/>
      <c r="AB11" s="17"/>
    </row>
    <row r="12" spans="1:28" ht="12.75" customHeight="1" x14ac:dyDescent="0.3">
      <c r="A12" s="18">
        <v>6</v>
      </c>
      <c r="B12" s="19">
        <v>3929.43</v>
      </c>
      <c r="C12" s="19">
        <v>785.94</v>
      </c>
      <c r="D12" s="19">
        <v>377.23</v>
      </c>
      <c r="E12" s="19">
        <v>391.38</v>
      </c>
      <c r="F12" s="20">
        <v>611.11</v>
      </c>
      <c r="G12" s="20">
        <v>956.19988788202625</v>
      </c>
      <c r="H12" s="20">
        <v>1048.5741292702289</v>
      </c>
      <c r="I12" s="19">
        <v>505.87</v>
      </c>
      <c r="J12" s="20"/>
      <c r="K12" s="12"/>
      <c r="L12" s="17"/>
      <c r="M12" s="17"/>
      <c r="N12" s="17"/>
      <c r="O12" s="17"/>
      <c r="P12" s="17"/>
      <c r="Q12" s="17"/>
      <c r="R12" s="17"/>
      <c r="S12" s="17"/>
      <c r="T12" s="17"/>
      <c r="U12" s="17"/>
      <c r="V12" s="17"/>
      <c r="W12" s="17"/>
      <c r="X12" s="17"/>
      <c r="Y12" s="17"/>
      <c r="Z12" s="17"/>
      <c r="AA12" s="17"/>
      <c r="AB12" s="17"/>
    </row>
    <row r="13" spans="1:28" ht="12.75" customHeight="1" x14ac:dyDescent="0.3">
      <c r="A13" s="18">
        <v>7</v>
      </c>
      <c r="B13" s="19">
        <v>3929.43</v>
      </c>
      <c r="C13" s="19">
        <v>916.93</v>
      </c>
      <c r="D13" s="19">
        <v>387.71</v>
      </c>
      <c r="E13" s="19">
        <v>402.25</v>
      </c>
      <c r="F13" s="20">
        <v>628.09</v>
      </c>
      <c r="G13" s="20">
        <v>981.86087761030603</v>
      </c>
      <c r="H13" s="20">
        <v>1076.8012179713362</v>
      </c>
      <c r="I13" s="19">
        <v>524.92999999999995</v>
      </c>
      <c r="J13" s="20"/>
      <c r="K13" s="12"/>
      <c r="L13" s="17"/>
      <c r="M13" s="17"/>
      <c r="N13" s="17"/>
      <c r="O13" s="17"/>
      <c r="P13" s="17"/>
      <c r="Q13" s="17"/>
      <c r="R13" s="17"/>
      <c r="S13" s="17"/>
      <c r="T13" s="17"/>
      <c r="U13" s="17"/>
      <c r="V13" s="17"/>
      <c r="W13" s="17"/>
      <c r="X13" s="17"/>
      <c r="Y13" s="17"/>
      <c r="Z13" s="17"/>
      <c r="AA13" s="17"/>
      <c r="AB13" s="17"/>
    </row>
    <row r="14" spans="1:28" ht="12.75" customHeight="1" x14ac:dyDescent="0.3">
      <c r="A14" s="18">
        <v>8</v>
      </c>
      <c r="B14" s="19">
        <v>3929.43</v>
      </c>
      <c r="C14" s="19">
        <v>1047.92</v>
      </c>
      <c r="D14" s="19">
        <v>398.19</v>
      </c>
      <c r="E14" s="19">
        <v>413.12</v>
      </c>
      <c r="F14" s="20">
        <v>645.05999999999995</v>
      </c>
      <c r="G14" s="20">
        <v>1007.5218673385862</v>
      </c>
      <c r="H14" s="20">
        <v>1105.0283066724448</v>
      </c>
      <c r="I14" s="19">
        <v>543.99</v>
      </c>
      <c r="J14" s="20"/>
      <c r="K14" s="12"/>
      <c r="L14" s="17"/>
      <c r="M14" s="17"/>
      <c r="N14" s="17"/>
      <c r="O14" s="17"/>
      <c r="P14" s="17"/>
      <c r="Q14" s="17"/>
      <c r="R14" s="17"/>
      <c r="S14" s="17"/>
      <c r="T14" s="17"/>
      <c r="U14" s="17"/>
      <c r="V14" s="17"/>
      <c r="W14" s="17"/>
      <c r="X14" s="17"/>
      <c r="Y14" s="17"/>
      <c r="Z14" s="17"/>
      <c r="AA14" s="17"/>
      <c r="AB14" s="17"/>
    </row>
    <row r="15" spans="1:28" ht="12.75" customHeight="1" x14ac:dyDescent="0.3">
      <c r="A15" s="18">
        <v>9</v>
      </c>
      <c r="B15" s="19">
        <v>3929.43</v>
      </c>
      <c r="C15" s="19">
        <v>1178.9100000000001</v>
      </c>
      <c r="D15" s="19">
        <v>408.67</v>
      </c>
      <c r="E15" s="19">
        <v>423.99</v>
      </c>
      <c r="F15" s="20">
        <v>662.04</v>
      </c>
      <c r="G15" s="20">
        <v>1033.1828570668663</v>
      </c>
      <c r="H15" s="20">
        <v>1133.2553953735528</v>
      </c>
      <c r="I15" s="19">
        <v>563.04</v>
      </c>
      <c r="J15" s="20"/>
      <c r="K15" s="12"/>
      <c r="L15" s="17"/>
      <c r="M15" s="17"/>
      <c r="N15" s="17"/>
      <c r="O15" s="17"/>
      <c r="P15" s="17"/>
      <c r="Q15" s="17"/>
      <c r="R15" s="17"/>
      <c r="S15" s="17"/>
      <c r="T15" s="17"/>
      <c r="U15" s="17"/>
      <c r="V15" s="17"/>
      <c r="W15" s="17"/>
      <c r="X15" s="17"/>
      <c r="Y15" s="17"/>
      <c r="Z15" s="17"/>
      <c r="AA15" s="17"/>
      <c r="AB15" s="17"/>
    </row>
    <row r="16" spans="1:28" ht="12.75" customHeight="1" x14ac:dyDescent="0.3">
      <c r="A16" s="18">
        <v>10</v>
      </c>
      <c r="B16" s="19">
        <v>3929.43</v>
      </c>
      <c r="C16" s="19">
        <v>1309.9000000000001</v>
      </c>
      <c r="D16" s="19">
        <v>419.15</v>
      </c>
      <c r="E16" s="19">
        <v>434.86</v>
      </c>
      <c r="F16" s="20">
        <v>679.02</v>
      </c>
      <c r="G16" s="20">
        <v>1058.8438467951462</v>
      </c>
      <c r="H16" s="20">
        <v>1160.5463721901187</v>
      </c>
      <c r="I16" s="19">
        <v>582.1</v>
      </c>
      <c r="J16" s="20"/>
      <c r="K16" s="12"/>
      <c r="L16" s="17"/>
      <c r="M16" s="17"/>
      <c r="N16" s="17"/>
      <c r="O16" s="17"/>
      <c r="P16" s="17"/>
      <c r="Q16" s="17"/>
      <c r="R16" s="17"/>
      <c r="S16" s="17"/>
      <c r="T16" s="17"/>
      <c r="U16" s="17"/>
      <c r="V16" s="17"/>
      <c r="W16" s="17"/>
      <c r="X16" s="17"/>
      <c r="Y16" s="17"/>
      <c r="Z16" s="17"/>
      <c r="AA16" s="17"/>
      <c r="AB16" s="17"/>
    </row>
    <row r="17" spans="1:28" ht="12.75" customHeight="1" x14ac:dyDescent="0.3">
      <c r="A17" s="18">
        <v>11</v>
      </c>
      <c r="B17" s="19">
        <v>3929.43</v>
      </c>
      <c r="C17" s="19">
        <v>1440.89</v>
      </c>
      <c r="D17" s="19">
        <v>429.63</v>
      </c>
      <c r="E17" s="19">
        <v>445.74</v>
      </c>
      <c r="F17" s="20">
        <v>695.99</v>
      </c>
      <c r="G17" s="20">
        <v>1084.5048365234261</v>
      </c>
      <c r="H17" s="20">
        <v>1186.9334818243669</v>
      </c>
      <c r="I17" s="19">
        <v>601.16</v>
      </c>
      <c r="J17" s="20"/>
      <c r="K17" s="12"/>
      <c r="L17" s="17"/>
      <c r="M17" s="17"/>
      <c r="N17" s="17"/>
      <c r="O17" s="17"/>
      <c r="P17" s="17"/>
      <c r="Q17" s="17"/>
      <c r="R17" s="17"/>
      <c r="S17" s="17"/>
      <c r="T17" s="17"/>
      <c r="U17" s="17"/>
      <c r="V17" s="17"/>
      <c r="W17" s="17"/>
      <c r="X17" s="17"/>
      <c r="Y17" s="17"/>
      <c r="Z17" s="17"/>
      <c r="AA17" s="17"/>
      <c r="AB17" s="17"/>
    </row>
    <row r="18" spans="1:28" ht="12.75" customHeight="1" x14ac:dyDescent="0.3">
      <c r="A18" s="18">
        <v>12</v>
      </c>
      <c r="B18" s="19">
        <v>3929.43</v>
      </c>
      <c r="C18" s="19">
        <v>1571.88</v>
      </c>
      <c r="D18" s="19">
        <v>440.1</v>
      </c>
      <c r="E18" s="19">
        <v>456.61</v>
      </c>
      <c r="F18" s="20">
        <v>712.97</v>
      </c>
      <c r="G18" s="20">
        <v>1110.165826251706</v>
      </c>
      <c r="H18" s="20">
        <v>1213.3205914586149</v>
      </c>
      <c r="I18" s="19">
        <v>620.22</v>
      </c>
      <c r="J18" s="20"/>
      <c r="K18" s="12"/>
      <c r="L18" s="17"/>
      <c r="M18" s="17"/>
      <c r="N18" s="17"/>
      <c r="O18" s="17"/>
      <c r="P18" s="17"/>
      <c r="Q18" s="17"/>
      <c r="R18" s="17"/>
      <c r="S18" s="17"/>
      <c r="T18" s="17"/>
      <c r="U18" s="17"/>
      <c r="V18" s="17"/>
      <c r="W18" s="17"/>
      <c r="X18" s="17"/>
      <c r="Y18" s="17"/>
      <c r="Z18" s="17"/>
      <c r="AA18" s="17"/>
      <c r="AB18" s="17"/>
    </row>
    <row r="19" spans="1:28" ht="12.75" customHeight="1" x14ac:dyDescent="0.3">
      <c r="A19" s="18">
        <v>13</v>
      </c>
      <c r="B19" s="19">
        <v>3929.43</v>
      </c>
      <c r="C19" s="19">
        <v>1702.87</v>
      </c>
      <c r="D19" s="19">
        <v>450.58</v>
      </c>
      <c r="E19" s="19">
        <v>467.48</v>
      </c>
      <c r="F19" s="20">
        <v>729.95</v>
      </c>
      <c r="G19" s="20">
        <v>1135.8268159799861</v>
      </c>
      <c r="H19" s="20">
        <v>1239.7077010928626</v>
      </c>
      <c r="I19" s="19">
        <v>639.28</v>
      </c>
      <c r="J19" s="20"/>
      <c r="K19" s="12"/>
      <c r="L19" s="17"/>
      <c r="M19" s="17"/>
      <c r="N19" s="17"/>
      <c r="O19" s="17"/>
      <c r="P19" s="17"/>
      <c r="Q19" s="17"/>
      <c r="R19" s="17"/>
      <c r="S19" s="17"/>
      <c r="T19" s="17"/>
      <c r="U19" s="17"/>
      <c r="V19" s="17"/>
      <c r="W19" s="17"/>
      <c r="X19" s="17"/>
      <c r="Y19" s="17"/>
      <c r="Z19" s="17"/>
      <c r="AA19" s="17"/>
      <c r="AB19" s="17"/>
    </row>
    <row r="20" spans="1:28" ht="12.75" customHeight="1" x14ac:dyDescent="0.3">
      <c r="A20" s="18">
        <v>14</v>
      </c>
      <c r="B20" s="19">
        <v>3929.43</v>
      </c>
      <c r="C20" s="19">
        <v>1833.86</v>
      </c>
      <c r="D20" s="19">
        <v>461.06</v>
      </c>
      <c r="E20" s="19">
        <v>478.35</v>
      </c>
      <c r="F20" s="20">
        <v>746.92</v>
      </c>
      <c r="G20" s="20">
        <v>1160.5513469337368</v>
      </c>
      <c r="H20" s="20">
        <v>1266.0948107271108</v>
      </c>
      <c r="I20" s="19">
        <v>658.33</v>
      </c>
      <c r="J20" s="20"/>
      <c r="K20" s="12"/>
      <c r="L20" s="17"/>
      <c r="M20" s="17"/>
      <c r="N20" s="17"/>
      <c r="O20" s="17"/>
      <c r="P20" s="17"/>
      <c r="Q20" s="17"/>
      <c r="R20" s="17"/>
      <c r="S20" s="17"/>
      <c r="T20" s="17"/>
      <c r="U20" s="17"/>
      <c r="V20" s="17"/>
      <c r="W20" s="17"/>
      <c r="X20" s="17"/>
      <c r="Y20" s="17"/>
      <c r="Z20" s="17"/>
      <c r="AA20" s="17"/>
      <c r="AB20" s="17"/>
    </row>
    <row r="21" spans="1:28" ht="12.75" customHeight="1" x14ac:dyDescent="0.3">
      <c r="A21" s="18">
        <v>15</v>
      </c>
      <c r="B21" s="19">
        <v>3929.43</v>
      </c>
      <c r="C21" s="19">
        <v>1964.85</v>
      </c>
      <c r="D21" s="19">
        <v>471.54</v>
      </c>
      <c r="E21" s="19">
        <v>489.23</v>
      </c>
      <c r="F21" s="20">
        <v>763.9</v>
      </c>
      <c r="G21" s="20">
        <v>1184.5396284194169</v>
      </c>
      <c r="H21" s="20">
        <v>1292.4819203613588</v>
      </c>
      <c r="I21" s="19">
        <v>677.39</v>
      </c>
      <c r="J21" s="20"/>
      <c r="K21" s="12"/>
      <c r="L21" s="17"/>
      <c r="M21" s="17"/>
      <c r="N21" s="17"/>
      <c r="O21" s="17"/>
      <c r="P21" s="17"/>
      <c r="Q21" s="17"/>
      <c r="R21" s="17"/>
      <c r="S21" s="17"/>
      <c r="T21" s="17"/>
      <c r="U21" s="17"/>
      <c r="V21" s="17"/>
      <c r="W21" s="17"/>
      <c r="X21" s="17"/>
      <c r="Y21" s="17"/>
      <c r="Z21" s="17"/>
      <c r="AA21" s="17"/>
      <c r="AB21" s="17"/>
    </row>
    <row r="22" spans="1:28" ht="12.75" customHeight="1" x14ac:dyDescent="0.3">
      <c r="A22" s="18">
        <v>16</v>
      </c>
      <c r="B22" s="19">
        <v>3929.43</v>
      </c>
      <c r="C22" s="19">
        <v>2095.84</v>
      </c>
      <c r="D22" s="19">
        <v>482.02</v>
      </c>
      <c r="E22" s="19">
        <v>500.1</v>
      </c>
      <c r="F22" s="20">
        <v>780.87</v>
      </c>
      <c r="G22" s="20">
        <v>1208.5279099050972</v>
      </c>
      <c r="H22" s="20">
        <v>1318.8690299956072</v>
      </c>
      <c r="I22" s="19">
        <v>696.45</v>
      </c>
      <c r="J22" s="20"/>
      <c r="K22" s="12"/>
      <c r="L22" s="17"/>
      <c r="M22" s="17"/>
      <c r="N22" s="17"/>
      <c r="O22" s="17"/>
      <c r="P22" s="17"/>
      <c r="Q22" s="17"/>
      <c r="R22" s="17"/>
      <c r="S22" s="17"/>
      <c r="T22" s="17"/>
      <c r="U22" s="17"/>
      <c r="V22" s="17"/>
      <c r="W22" s="17"/>
      <c r="X22" s="17"/>
      <c r="Y22" s="17"/>
      <c r="Z22" s="17"/>
      <c r="AA22" s="17"/>
      <c r="AB22" s="17"/>
    </row>
    <row r="23" spans="1:28" ht="12.75" customHeight="1" x14ac:dyDescent="0.3">
      <c r="A23" s="18">
        <v>17</v>
      </c>
      <c r="B23" s="19">
        <v>3929.43</v>
      </c>
      <c r="C23" s="19">
        <v>2226.83</v>
      </c>
      <c r="D23" s="19">
        <v>492.5</v>
      </c>
      <c r="E23" s="19">
        <v>510.97</v>
      </c>
      <c r="F23" s="20">
        <v>797.85</v>
      </c>
      <c r="G23" s="20">
        <v>1232.5161913907768</v>
      </c>
      <c r="H23" s="20">
        <v>1345.2561396298547</v>
      </c>
      <c r="I23" s="19">
        <v>715.51</v>
      </c>
      <c r="J23" s="20"/>
      <c r="K23" s="12"/>
      <c r="L23" s="17"/>
      <c r="M23" s="17"/>
      <c r="N23" s="17"/>
      <c r="O23" s="17"/>
      <c r="P23" s="17"/>
      <c r="Q23" s="17"/>
      <c r="R23" s="17"/>
      <c r="S23" s="17"/>
      <c r="T23" s="17"/>
      <c r="U23" s="17"/>
      <c r="V23" s="17"/>
      <c r="W23" s="17"/>
      <c r="X23" s="17"/>
      <c r="Y23" s="17"/>
      <c r="Z23" s="17"/>
      <c r="AA23" s="17"/>
      <c r="AB23" s="17"/>
    </row>
    <row r="24" spans="1:28" ht="12.75" customHeight="1" x14ac:dyDescent="0.3">
      <c r="A24" s="18">
        <v>18</v>
      </c>
      <c r="B24" s="19">
        <v>3929.43</v>
      </c>
      <c r="C24" s="19">
        <v>2357.8200000000002</v>
      </c>
      <c r="D24" s="19">
        <v>502.98</v>
      </c>
      <c r="E24" s="19">
        <v>521.84</v>
      </c>
      <c r="F24" s="20">
        <v>814.83</v>
      </c>
      <c r="G24" s="20">
        <v>1256.5044728764569</v>
      </c>
      <c r="H24" s="20">
        <v>1371.6432492641027</v>
      </c>
      <c r="I24" s="19">
        <v>734.56</v>
      </c>
      <c r="J24" s="20"/>
      <c r="K24" s="12"/>
      <c r="L24" s="17"/>
      <c r="M24" s="17"/>
      <c r="N24" s="17"/>
      <c r="O24" s="17"/>
      <c r="P24" s="17"/>
      <c r="Q24" s="17"/>
      <c r="R24" s="17"/>
      <c r="S24" s="17"/>
      <c r="T24" s="17"/>
      <c r="U24" s="17"/>
      <c r="V24" s="17"/>
      <c r="W24" s="17"/>
      <c r="X24" s="17"/>
      <c r="Y24" s="17"/>
      <c r="Z24" s="17"/>
      <c r="AA24" s="17"/>
      <c r="AB24" s="17"/>
    </row>
    <row r="25" spans="1:28" ht="12.75" customHeight="1" x14ac:dyDescent="0.3">
      <c r="A25" s="18">
        <v>19</v>
      </c>
      <c r="B25" s="19">
        <v>3929.43</v>
      </c>
      <c r="C25" s="19">
        <v>2488.81</v>
      </c>
      <c r="D25" s="19">
        <v>513.46</v>
      </c>
      <c r="E25" s="19">
        <v>532.71</v>
      </c>
      <c r="F25" s="20">
        <v>831.8</v>
      </c>
      <c r="G25" s="20">
        <v>1280.492754362137</v>
      </c>
      <c r="H25" s="20">
        <v>1398.0303588983509</v>
      </c>
      <c r="I25" s="19">
        <v>753.62</v>
      </c>
      <c r="J25" s="20"/>
      <c r="K25" s="12"/>
      <c r="L25" s="17"/>
      <c r="M25" s="17"/>
      <c r="N25" s="17"/>
      <c r="O25" s="17"/>
      <c r="P25" s="17"/>
      <c r="Q25" s="17"/>
      <c r="R25" s="17"/>
      <c r="S25" s="17"/>
      <c r="T25" s="17"/>
      <c r="U25" s="17"/>
      <c r="V25" s="17"/>
      <c r="W25" s="17"/>
      <c r="X25" s="17"/>
      <c r="Y25" s="17"/>
      <c r="Z25" s="17"/>
      <c r="AA25" s="17"/>
      <c r="AB25" s="17"/>
    </row>
    <row r="26" spans="1:28" ht="12.75" customHeight="1" x14ac:dyDescent="0.3">
      <c r="A26" s="18">
        <v>20</v>
      </c>
      <c r="B26" s="19">
        <v>3929.43</v>
      </c>
      <c r="C26" s="19">
        <v>2619.8000000000002</v>
      </c>
      <c r="D26" s="19">
        <v>523.94000000000005</v>
      </c>
      <c r="E26" s="19">
        <v>543.59</v>
      </c>
      <c r="F26" s="20">
        <v>848.78</v>
      </c>
      <c r="G26" s="20">
        <v>1304.4810358478169</v>
      </c>
      <c r="H26" s="20">
        <v>1424.4174685325986</v>
      </c>
      <c r="I26" s="19">
        <v>772.68</v>
      </c>
      <c r="J26" s="20"/>
      <c r="K26" s="12"/>
      <c r="L26" s="17"/>
      <c r="M26" s="17"/>
      <c r="N26" s="17"/>
      <c r="O26" s="17"/>
      <c r="P26" s="17"/>
      <c r="Q26" s="17"/>
      <c r="R26" s="17"/>
      <c r="S26" s="17"/>
      <c r="T26" s="17"/>
      <c r="U26" s="17"/>
      <c r="V26" s="17"/>
      <c r="W26" s="17"/>
      <c r="X26" s="17"/>
      <c r="Y26" s="17"/>
      <c r="Z26" s="17"/>
      <c r="AA26" s="17"/>
      <c r="AB26" s="17"/>
    </row>
    <row r="27" spans="1:28" ht="12.75" customHeight="1" x14ac:dyDescent="0.3">
      <c r="A27" s="12"/>
      <c r="B27" s="12"/>
      <c r="C27" s="12"/>
      <c r="D27" s="12"/>
      <c r="E27" s="12"/>
      <c r="F27" s="12"/>
      <c r="G27" s="12"/>
      <c r="H27" s="12"/>
      <c r="I27" s="21"/>
      <c r="J27" s="20"/>
      <c r="K27" s="12"/>
      <c r="L27" s="17"/>
      <c r="M27" s="17"/>
      <c r="N27" s="17"/>
      <c r="O27" s="17"/>
      <c r="P27" s="17"/>
      <c r="Q27" s="17"/>
      <c r="R27" s="17"/>
      <c r="S27" s="17"/>
      <c r="T27" s="17"/>
      <c r="U27" s="17"/>
      <c r="V27" s="17"/>
      <c r="W27" s="17"/>
      <c r="X27" s="17"/>
      <c r="Y27" s="17"/>
      <c r="Z27" s="17"/>
      <c r="AA27" s="17"/>
      <c r="AB27" s="17"/>
    </row>
    <row r="28" spans="1:28" ht="12.75" customHeight="1" x14ac:dyDescent="0.3">
      <c r="A28" s="12"/>
      <c r="B28" s="22"/>
      <c r="C28" s="20"/>
      <c r="D28" s="22"/>
      <c r="E28" s="22"/>
      <c r="F28" s="22"/>
      <c r="G28" s="22"/>
      <c r="H28" s="22"/>
      <c r="I28" s="23"/>
      <c r="J28" s="20"/>
      <c r="K28" s="12"/>
      <c r="L28" s="17"/>
      <c r="M28" s="17"/>
      <c r="N28" s="17"/>
      <c r="O28" s="17"/>
      <c r="P28" s="17"/>
      <c r="Q28" s="17"/>
      <c r="R28" s="17"/>
      <c r="S28" s="17"/>
      <c r="T28" s="17"/>
      <c r="U28" s="17"/>
      <c r="V28" s="17"/>
      <c r="W28" s="17"/>
      <c r="X28" s="17"/>
      <c r="Y28" s="17"/>
      <c r="Z28" s="17"/>
      <c r="AA28" s="17"/>
      <c r="AB28" s="17"/>
    </row>
    <row r="29" spans="1:28" ht="12.75" customHeight="1" x14ac:dyDescent="0.3">
      <c r="A29" s="12"/>
      <c r="B29" s="12"/>
      <c r="C29" s="12"/>
      <c r="D29" s="12"/>
      <c r="E29" s="12"/>
      <c r="F29" s="12"/>
      <c r="G29" s="12"/>
      <c r="H29" s="12"/>
      <c r="I29" s="21"/>
      <c r="J29" s="20"/>
      <c r="K29" s="12"/>
      <c r="L29" s="17"/>
      <c r="M29" s="17"/>
      <c r="N29" s="17"/>
      <c r="O29" s="17"/>
      <c r="P29" s="17"/>
      <c r="Q29" s="17"/>
      <c r="R29" s="17"/>
      <c r="S29" s="17"/>
      <c r="T29" s="17"/>
      <c r="U29" s="17"/>
      <c r="V29" s="17"/>
      <c r="W29" s="17"/>
      <c r="X29" s="17"/>
      <c r="Y29" s="17"/>
      <c r="Z29" s="17"/>
      <c r="AA29" s="17"/>
      <c r="AB29" s="17"/>
    </row>
    <row r="30" spans="1:28" ht="15.75" customHeight="1" x14ac:dyDescent="0.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row>
    <row r="31" spans="1:28" ht="15.75" customHeight="1" x14ac:dyDescent="0.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row>
    <row r="32" spans="1:28" ht="15.75" customHeight="1" x14ac:dyDescent="0.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row>
    <row r="33" spans="1:28" ht="15.75" customHeight="1" x14ac:dyDescent="0.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row>
    <row r="34" spans="1:28" ht="15.75" customHeight="1" x14ac:dyDescent="0.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row>
    <row r="35" spans="1:28" ht="15.75" customHeight="1" x14ac:dyDescent="0.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row>
    <row r="36" spans="1:28" ht="15.75" customHeight="1" x14ac:dyDescent="0.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row>
    <row r="37" spans="1:28" ht="15.75" customHeight="1" x14ac:dyDescent="0.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row>
    <row r="38" spans="1:28" ht="15.75" customHeight="1" x14ac:dyDescent="0.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row>
    <row r="39" spans="1:28" ht="15.75" customHeight="1" x14ac:dyDescent="0.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row>
    <row r="40" spans="1:28" ht="15.75" customHeight="1" x14ac:dyDescent="0.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row>
    <row r="41" spans="1:28" ht="15.75" customHeight="1" x14ac:dyDescent="0.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row>
    <row r="42" spans="1:28" ht="15.75" customHeight="1" x14ac:dyDescent="0.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row>
    <row r="43" spans="1:28" ht="15.75" customHeight="1" x14ac:dyDescent="0.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row>
    <row r="44" spans="1:28" ht="15.75" customHeight="1" x14ac:dyDescent="0.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row>
    <row r="45" spans="1:28" ht="15.75" customHeight="1" x14ac:dyDescent="0.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row>
    <row r="46" spans="1:28" ht="15.75" customHeight="1" x14ac:dyDescent="0.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row>
    <row r="47" spans="1:28" ht="15.75" customHeight="1" x14ac:dyDescent="0.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row>
    <row r="48" spans="1:28" ht="15.75" customHeight="1" x14ac:dyDescent="0.3">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row>
    <row r="49" spans="1:28" ht="15.75" customHeight="1" x14ac:dyDescent="0.3">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row>
    <row r="50" spans="1:28" ht="15.75" customHeight="1" x14ac:dyDescent="0.3">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row>
    <row r="51" spans="1:28" ht="15.75" customHeight="1" x14ac:dyDescent="0.3">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row>
    <row r="52" spans="1:28" ht="15.75" customHeight="1" x14ac:dyDescent="0.3">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row>
    <row r="53" spans="1:28" ht="15.75" customHeight="1" x14ac:dyDescent="0.3">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row>
    <row r="54" spans="1:28" ht="15.75" customHeight="1" x14ac:dyDescent="0.3">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row>
    <row r="55" spans="1:28" ht="15.75" customHeight="1" x14ac:dyDescent="0.3">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row>
    <row r="56" spans="1:28" ht="15.75" customHeight="1" x14ac:dyDescent="0.3">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row>
    <row r="57" spans="1:28" ht="15.75" customHeight="1" x14ac:dyDescent="0.3">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row>
    <row r="58" spans="1:28" ht="15.75" customHeight="1" x14ac:dyDescent="0.3">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row>
    <row r="59" spans="1:28" ht="15.75" customHeight="1" x14ac:dyDescent="0.3">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1:28" ht="15.75" customHeight="1" x14ac:dyDescent="0.3">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row>
    <row r="61" spans="1:28" ht="15.75" customHeight="1" x14ac:dyDescent="0.3">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row>
    <row r="62" spans="1:28" ht="15.75" customHeight="1" x14ac:dyDescent="0.3">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row>
    <row r="63" spans="1:28" ht="15.75" customHeight="1" x14ac:dyDescent="0.3">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row>
    <row r="64" spans="1:28" ht="15.75" customHeight="1" x14ac:dyDescent="0.3">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row>
    <row r="65" spans="1:28" ht="15.75" customHeight="1" x14ac:dyDescent="0.3">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row>
    <row r="66" spans="1:28" ht="15.75" customHeight="1" x14ac:dyDescent="0.3">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row>
    <row r="67" spans="1:28" ht="15.75" customHeight="1" x14ac:dyDescent="0.3">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row>
    <row r="68" spans="1:28" ht="15.75" customHeight="1" x14ac:dyDescent="0.3">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row>
    <row r="69" spans="1:28" ht="15.75" customHeight="1" x14ac:dyDescent="0.3">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row>
    <row r="70" spans="1:28" ht="15.75" customHeight="1" x14ac:dyDescent="0.3">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row>
    <row r="71" spans="1:28" ht="15.75" customHeight="1" x14ac:dyDescent="0.3">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row>
    <row r="72" spans="1:28" ht="15.75" customHeight="1" x14ac:dyDescent="0.3">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row>
    <row r="73" spans="1:28" ht="15.75" customHeight="1" x14ac:dyDescent="0.3">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row>
    <row r="74" spans="1:28" ht="15.75" customHeight="1" x14ac:dyDescent="0.3">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row>
    <row r="75" spans="1:28" ht="15.75" customHeight="1" x14ac:dyDescent="0.3">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row>
    <row r="76" spans="1:28" ht="15.75" customHeight="1" x14ac:dyDescent="0.3">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row>
    <row r="77" spans="1:28" ht="15.75" customHeight="1" x14ac:dyDescent="0.3">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row>
    <row r="78" spans="1:28" ht="15.75" customHeight="1" x14ac:dyDescent="0.3">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row>
    <row r="79" spans="1:28" ht="15.75" customHeight="1" x14ac:dyDescent="0.3">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row>
    <row r="80" spans="1:28" ht="15.75" customHeight="1" x14ac:dyDescent="0.3">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row>
    <row r="81" spans="1:28" ht="15.7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row>
    <row r="82" spans="1:28" ht="15.7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row>
    <row r="83" spans="1:28" ht="15.7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row>
    <row r="84" spans="1:28" ht="15.7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row>
    <row r="85" spans="1:28" ht="15.7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row>
    <row r="86" spans="1:28" ht="15.7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row>
    <row r="87" spans="1:28" ht="15.7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row>
    <row r="88" spans="1:28" ht="15.7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row>
    <row r="89" spans="1:28" ht="15.7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row>
    <row r="90" spans="1:28" ht="15.7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row>
    <row r="91" spans="1:28" ht="15.7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row>
    <row r="92" spans="1:28" ht="15.7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row>
    <row r="93" spans="1:28" ht="15.7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row>
    <row r="94" spans="1:28" ht="15.7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row>
    <row r="95" spans="1:28" ht="15.7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row>
    <row r="96" spans="1:28" ht="15.7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row>
    <row r="97" spans="1:28" ht="15.7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row>
    <row r="98" spans="1:28" ht="15.7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row>
    <row r="99" spans="1:28" ht="15.7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row>
    <row r="100" spans="1:28" ht="15.7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row>
    <row r="101" spans="1:28" ht="15.7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row>
    <row r="102" spans="1:28" ht="15.7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row>
    <row r="103" spans="1:28" ht="15.7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row>
    <row r="104" spans="1:28" ht="15.7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row>
    <row r="105" spans="1:28" ht="15.7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row>
    <row r="106" spans="1:28" ht="15.7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row>
    <row r="107" spans="1:28" ht="15.7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row>
    <row r="108" spans="1:28" ht="15.7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row>
    <row r="109" spans="1:28" ht="15.7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row>
    <row r="110" spans="1:28" ht="15.7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row>
    <row r="111" spans="1:28" ht="15.7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row>
    <row r="112" spans="1:28" ht="15.7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row>
    <row r="113" spans="1:28" ht="15.7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row>
    <row r="114" spans="1:28" ht="15.7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row>
    <row r="115" spans="1:28" ht="15.7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row>
    <row r="116" spans="1:28" ht="15.7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row>
    <row r="117" spans="1:28" ht="15.7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row>
    <row r="118" spans="1:28" ht="15.7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row>
    <row r="119" spans="1:28" ht="15.7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row>
    <row r="120" spans="1:28" ht="15.7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row>
    <row r="121" spans="1:28" ht="15.7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row>
    <row r="122" spans="1:28" ht="15.7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row>
    <row r="123" spans="1:28" ht="15.7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row>
    <row r="124" spans="1:28" ht="15.7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row>
    <row r="125" spans="1:28" ht="15.7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row>
    <row r="126" spans="1:28" ht="15.7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row>
    <row r="127" spans="1:28" ht="15.7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row>
    <row r="128" spans="1:28" ht="15.7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row>
    <row r="129" spans="1:28" ht="15.7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row>
    <row r="130" spans="1:28" ht="15.7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row>
    <row r="131" spans="1:28" ht="15.7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row>
    <row r="132" spans="1:28" ht="15.7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row>
    <row r="133" spans="1:28" ht="15.7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row>
    <row r="134" spans="1:28" ht="15.7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row>
    <row r="135" spans="1:28" ht="15.7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row>
    <row r="136" spans="1:28" ht="15.7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row>
    <row r="137" spans="1:28" ht="15.7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row>
    <row r="138" spans="1:28" ht="15.7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row>
    <row r="139" spans="1:28" ht="15.7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row>
    <row r="140" spans="1:28" ht="15.7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row>
    <row r="141" spans="1:28" ht="15.7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row>
    <row r="142" spans="1:28" ht="15.7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row>
    <row r="143" spans="1:28" ht="15.7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row>
    <row r="144" spans="1:28" ht="15.7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row>
    <row r="145" spans="1:28" ht="15.7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row>
    <row r="146" spans="1:28" ht="15.7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row>
    <row r="147" spans="1:28" ht="15.7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row>
    <row r="148" spans="1:28" ht="15.7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row>
    <row r="149" spans="1:28" ht="15.7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row>
    <row r="150" spans="1:28" ht="15.7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row>
    <row r="151" spans="1:28" ht="15.7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row>
    <row r="152" spans="1:28" ht="15.7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row>
    <row r="153" spans="1:28" ht="15.7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row>
    <row r="154" spans="1:28" ht="15.7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row>
    <row r="155" spans="1:28" ht="15.7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row>
    <row r="156" spans="1:28" ht="15.7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row>
    <row r="157" spans="1:28" ht="15.7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row>
    <row r="158" spans="1:28" ht="15.7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row>
    <row r="159" spans="1:28" ht="15.7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row>
    <row r="160" spans="1:28" ht="15.7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row>
    <row r="161" spans="1:28" ht="15.7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row>
    <row r="162" spans="1:28" ht="15.7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row>
    <row r="163" spans="1:28" ht="15.7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row>
    <row r="164" spans="1:28" ht="15.7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row>
    <row r="165" spans="1:28" ht="15.7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row>
    <row r="166" spans="1:28" ht="15.7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row>
    <row r="167" spans="1:28" ht="15.7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row>
    <row r="168" spans="1:28" ht="15.7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row>
    <row r="169" spans="1:28" ht="15.7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row>
    <row r="170" spans="1:28" ht="15.7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row>
    <row r="171" spans="1:28" ht="15.7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row>
    <row r="172" spans="1:28" ht="15.7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row>
    <row r="173" spans="1:28" ht="15.7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row>
    <row r="174" spans="1:28" ht="15.7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row>
    <row r="175" spans="1:28" ht="15.7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row>
    <row r="176" spans="1:28" ht="15.7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row>
    <row r="177" spans="1:28" ht="15.7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row>
    <row r="178" spans="1:28" ht="15.7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row>
    <row r="179" spans="1:28" ht="15.7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row>
    <row r="180" spans="1:28" ht="15.7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row>
    <row r="181" spans="1:28" ht="15.7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row>
    <row r="182" spans="1:28" ht="15.7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row>
    <row r="183" spans="1:28" ht="15.7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row>
    <row r="184" spans="1:28" ht="15.7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row>
    <row r="185" spans="1:28" ht="15.7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row>
    <row r="186" spans="1:28" ht="15.7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row>
    <row r="187" spans="1:28" ht="15.7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row>
    <row r="188" spans="1:28" ht="15.7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row>
    <row r="189" spans="1:28" ht="15.7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row>
    <row r="190" spans="1:28" ht="15.7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row>
    <row r="191" spans="1:28" ht="15.7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row>
    <row r="192" spans="1:28" ht="15.7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row>
    <row r="193" spans="1:28" ht="15.7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row>
    <row r="194" spans="1:28" ht="15.7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row>
    <row r="195" spans="1:28" ht="15.7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row>
    <row r="196" spans="1:28" ht="15.7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row>
    <row r="197" spans="1:28" ht="15.7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row>
    <row r="198" spans="1:28" ht="15.7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row>
    <row r="199" spans="1:28" ht="15.7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row>
    <row r="200" spans="1:28" ht="15.7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row>
    <row r="201" spans="1:28" ht="15.7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row>
    <row r="202" spans="1:28" ht="15.7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row>
    <row r="203" spans="1:28" ht="15.7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row>
    <row r="204" spans="1:28" ht="15.7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row>
    <row r="205" spans="1:28" ht="15.7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row>
    <row r="206" spans="1:28" ht="15.7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row>
    <row r="207" spans="1:28" ht="15.7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row>
    <row r="208" spans="1:28" ht="15.7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row>
    <row r="209" spans="1:28" ht="15.7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row>
    <row r="210" spans="1:28" ht="15.7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row>
    <row r="211" spans="1:28" ht="15.7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row>
    <row r="212" spans="1:28" ht="15.7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row>
    <row r="213" spans="1:28" ht="15.7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row>
    <row r="214" spans="1:28" ht="15.7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row>
    <row r="215" spans="1:28" ht="15.7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row>
    <row r="216" spans="1:28" ht="15.7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row>
    <row r="217" spans="1:28" ht="15.7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row>
    <row r="218" spans="1:28" ht="15.7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row>
    <row r="219" spans="1:28" ht="15.7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row>
    <row r="220" spans="1:28" ht="15.7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row>
    <row r="221" spans="1:28" ht="15.7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row>
    <row r="222" spans="1:28" ht="15.7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row>
    <row r="223" spans="1:28" ht="15.7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row>
    <row r="224" spans="1:28" ht="15.7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row>
    <row r="225" spans="1:28" ht="15.7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row>
    <row r="226" spans="1:28" ht="15.7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row>
    <row r="227" spans="1:28" ht="15.7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row>
    <row r="228" spans="1:28" ht="15.7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row>
    <row r="229" spans="1:28" ht="15.7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row>
    <row r="230" spans="1:28" ht="15.7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row>
    <row r="231" spans="1:28" ht="15.7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row>
    <row r="232" spans="1:28" ht="15.7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row>
    <row r="233" spans="1:28" ht="15.7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row>
    <row r="234" spans="1:28" ht="15.7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row>
    <row r="235" spans="1:28" ht="15.7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row>
    <row r="236" spans="1:28" ht="15.7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row>
    <row r="237" spans="1:28" ht="15.7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row>
    <row r="238" spans="1:28" ht="15.7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row>
    <row r="239" spans="1:28" ht="15.7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row>
    <row r="240" spans="1:28" ht="15.7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row>
    <row r="241" spans="1:28" ht="15.7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row>
    <row r="242" spans="1:28" ht="15.7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row>
    <row r="243" spans="1:28" ht="15.7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row>
    <row r="244" spans="1:28" ht="15.7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row>
    <row r="245" spans="1:28" ht="15.7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row>
    <row r="246" spans="1:28" ht="15.7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row>
    <row r="247" spans="1:28" ht="15.7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row>
    <row r="248" spans="1:28" ht="15.7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row>
    <row r="249" spans="1:28" ht="15.7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row>
    <row r="250" spans="1:28" ht="15.7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row>
    <row r="251" spans="1:28" ht="15.7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row>
    <row r="252" spans="1:28" ht="15.7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row>
    <row r="253" spans="1:28" ht="15.7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row>
    <row r="254" spans="1:28" ht="15.7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row>
    <row r="255" spans="1:28" ht="15.7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row>
    <row r="256" spans="1:28" ht="15.7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row>
    <row r="257" spans="1:28" ht="15.7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row>
    <row r="258" spans="1:28" ht="15.7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row>
    <row r="259" spans="1:28" ht="15.7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row>
    <row r="260" spans="1:28" ht="15.7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row>
    <row r="261" spans="1:28" ht="15.7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row>
    <row r="262" spans="1:28" ht="15.7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row>
    <row r="263" spans="1:28" ht="15.7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row>
    <row r="264" spans="1:28" ht="15.7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row>
    <row r="265" spans="1:28" ht="15.7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row>
    <row r="266" spans="1:28" ht="15.7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row>
    <row r="267" spans="1:28" ht="15.7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row>
    <row r="268" spans="1:28" ht="15.7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row>
    <row r="269" spans="1:28" ht="15.7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row>
    <row r="270" spans="1:28" ht="15.7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row>
    <row r="271" spans="1:28" ht="15.7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row>
    <row r="272" spans="1:28" ht="15.7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row>
    <row r="273" spans="1:28" ht="15.7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row>
    <row r="274" spans="1:28" ht="15.7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row>
    <row r="275" spans="1:28" ht="15.7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row>
    <row r="276" spans="1:28" ht="15.7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row>
    <row r="277" spans="1:28" ht="15.7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row>
    <row r="278" spans="1:28" ht="15.7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row>
    <row r="279" spans="1:28" ht="15.7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row>
    <row r="280" spans="1:28" ht="15.7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row>
    <row r="281" spans="1:28" ht="15.7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row>
    <row r="282" spans="1:28" ht="15.7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row>
    <row r="283" spans="1:28" ht="15.7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row>
    <row r="284" spans="1:28" ht="15.7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row>
    <row r="285" spans="1:28" ht="15.7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row>
    <row r="286" spans="1:28" ht="15.7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row>
    <row r="287" spans="1:28" ht="15.7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row>
    <row r="288" spans="1:28" ht="15.7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row>
    <row r="289" spans="1:28" ht="15.7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row>
    <row r="290" spans="1:28" ht="15.7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row>
    <row r="291" spans="1:28" ht="15.7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row>
    <row r="292" spans="1:28" ht="15.7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row>
    <row r="293" spans="1:28" ht="15.7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row>
    <row r="294" spans="1:28" ht="15.7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row>
    <row r="295" spans="1:28" ht="15.7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row>
    <row r="296" spans="1:28" ht="15.7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row>
    <row r="297" spans="1:28" ht="15.7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row>
    <row r="298" spans="1:28" ht="15.7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row>
    <row r="299" spans="1:28" ht="15.7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row>
    <row r="300" spans="1:28" ht="15.7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row>
    <row r="301" spans="1:28" ht="15.7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row>
    <row r="302" spans="1:28" ht="15.7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row>
    <row r="303" spans="1:28" ht="15.7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row>
    <row r="304" spans="1:28" ht="15.7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row>
    <row r="305" spans="1:28" ht="15.7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row>
    <row r="306" spans="1:28" ht="15.7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row>
    <row r="307" spans="1:28" ht="15.7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row>
    <row r="308" spans="1:28" ht="15.7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row>
    <row r="309" spans="1:28" ht="15.7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row>
    <row r="310" spans="1:28" ht="15.7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row>
    <row r="311" spans="1:28" ht="15.7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row>
    <row r="312" spans="1:28" ht="15.7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row>
    <row r="313" spans="1:28" ht="15.7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row>
    <row r="314" spans="1:28" ht="15.7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row>
    <row r="315" spans="1:28" ht="15.7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row>
    <row r="316" spans="1:28" ht="15.7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row>
    <row r="317" spans="1:28" ht="15.7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row>
    <row r="318" spans="1:28" ht="15.7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row>
    <row r="319" spans="1:28" ht="15.7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row>
    <row r="320" spans="1:28" ht="15.7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row>
    <row r="321" spans="1:28" ht="15.7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row>
    <row r="322" spans="1:28" ht="15.7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row>
    <row r="323" spans="1:28" ht="15.7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row>
    <row r="324" spans="1:28" ht="15.7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row>
    <row r="325" spans="1:28" ht="15.7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row>
    <row r="326" spans="1:28" ht="15.7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row>
    <row r="327" spans="1:28" ht="15.7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row>
    <row r="328" spans="1:28" ht="15.7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row>
    <row r="329" spans="1:28" ht="15.7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row>
    <row r="330" spans="1:28" ht="15.7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row>
    <row r="331" spans="1:28" ht="15.7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row>
    <row r="332" spans="1:28" ht="15.7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row>
    <row r="333" spans="1:28" ht="15.7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row>
    <row r="334" spans="1:28" ht="15.7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row>
    <row r="335" spans="1:28" ht="15.7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row>
    <row r="336" spans="1:28" ht="15.7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row>
    <row r="337" spans="1:28" ht="15.7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row>
    <row r="338" spans="1:28" ht="15.7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row>
    <row r="339" spans="1:28" ht="15.7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row>
    <row r="340" spans="1:28" ht="15.7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row>
    <row r="341" spans="1:28" ht="15.7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row>
    <row r="342" spans="1:28" ht="15.7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row>
    <row r="343" spans="1:28" ht="15.7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row>
    <row r="344" spans="1:28" ht="15.7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row>
    <row r="345" spans="1:28" ht="15.7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row>
    <row r="346" spans="1:28" ht="15.7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row>
    <row r="347" spans="1:28" ht="15.7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row>
    <row r="348" spans="1:28" ht="15.7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row>
    <row r="349" spans="1:28" ht="15.7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row>
    <row r="350" spans="1:28" ht="15.7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row>
    <row r="351" spans="1:28" ht="15.7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row>
    <row r="352" spans="1:28" ht="15.7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row>
    <row r="353" spans="1:28" ht="15.7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row>
    <row r="354" spans="1:28" ht="15.7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row>
    <row r="355" spans="1:28" ht="15.7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row>
    <row r="356" spans="1:28" ht="15.7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row>
    <row r="357" spans="1:28" ht="15.7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row>
    <row r="358" spans="1:28" ht="15.7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row>
    <row r="359" spans="1:28" ht="15.7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row>
    <row r="360" spans="1:28" ht="15.7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row>
    <row r="361" spans="1:28" ht="15.7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row>
    <row r="362" spans="1:28" ht="15.7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row>
    <row r="363" spans="1:28" ht="15.7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row>
    <row r="364" spans="1:28" ht="15.7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row>
    <row r="365" spans="1:28" ht="15.7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row>
    <row r="366" spans="1:28" ht="15.7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row>
    <row r="367" spans="1:28" ht="15.7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row>
    <row r="368" spans="1:28" ht="15.7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row>
    <row r="369" spans="1:28" ht="15.7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row>
    <row r="370" spans="1:28" ht="15.7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row>
    <row r="371" spans="1:28" ht="15.7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row>
    <row r="372" spans="1:28" ht="15.7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row>
    <row r="373" spans="1:28" ht="15.7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row>
    <row r="374" spans="1:28" ht="15.7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row>
    <row r="375" spans="1:28" ht="15.7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row>
    <row r="376" spans="1:28" ht="15.7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row>
    <row r="377" spans="1:28" ht="15.7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row>
    <row r="378" spans="1:28" ht="15.7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row>
    <row r="379" spans="1:28" ht="15.7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row>
    <row r="380" spans="1:28" ht="15.7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row>
    <row r="381" spans="1:28" ht="15.7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row>
    <row r="382" spans="1:28" ht="15.7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row>
    <row r="383" spans="1:28" ht="15.7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row>
    <row r="384" spans="1:28" ht="15.7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row>
    <row r="385" spans="1:28" ht="15.7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row>
    <row r="386" spans="1:28" ht="15.7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row>
    <row r="387" spans="1:28" ht="15.7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row>
    <row r="388" spans="1:28" ht="15.7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row>
    <row r="389" spans="1:28" ht="15.7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row>
    <row r="390" spans="1:28" ht="15.7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row>
    <row r="391" spans="1:28" ht="15.7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row>
    <row r="392" spans="1:28" ht="15.7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row>
    <row r="393" spans="1:28" ht="15.7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row>
    <row r="394" spans="1:28" ht="15.7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row>
    <row r="395" spans="1:28" ht="15.7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row>
    <row r="396" spans="1:28" ht="15.7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row>
    <row r="397" spans="1:28" ht="15.7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row>
    <row r="398" spans="1:28" ht="15.7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row>
    <row r="399" spans="1:28" ht="15.7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row>
    <row r="400" spans="1:28" ht="15.7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row>
    <row r="401" spans="1:28" ht="15.7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row>
    <row r="402" spans="1:28" ht="15.7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row>
    <row r="403" spans="1:28" ht="15.7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row>
    <row r="404" spans="1:28" ht="15.7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row>
    <row r="405" spans="1:28" ht="15.7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row>
    <row r="406" spans="1:28" ht="15.7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row>
    <row r="407" spans="1:28" ht="15.7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row>
    <row r="408" spans="1:28" ht="15.7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row>
    <row r="409" spans="1:28" ht="15.7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row>
    <row r="410" spans="1:28" ht="15.7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row>
    <row r="411" spans="1:28" ht="15.7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row>
    <row r="412" spans="1:28" ht="15.7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row>
    <row r="413" spans="1:28" ht="15.7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row>
    <row r="414" spans="1:28" ht="15.7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row>
    <row r="415" spans="1:28" ht="15.7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row>
    <row r="416" spans="1:28" ht="15.7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row>
    <row r="417" spans="1:28" ht="15.7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row>
    <row r="418" spans="1:28" ht="15.7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row>
    <row r="419" spans="1:28" ht="15.7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row>
    <row r="420" spans="1:28" ht="15.7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row>
    <row r="421" spans="1:28" ht="15.7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row>
    <row r="422" spans="1:28" ht="15.7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row>
    <row r="423" spans="1:28" ht="15.7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row>
    <row r="424" spans="1:28" ht="15.7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row>
    <row r="425" spans="1:28" ht="15.7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row>
    <row r="426" spans="1:28" ht="15.7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row>
    <row r="427" spans="1:28" ht="15.7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row>
    <row r="428" spans="1:28" ht="15.7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row>
    <row r="429" spans="1:28" ht="15.7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c r="AB429" s="17"/>
    </row>
    <row r="430" spans="1:28" ht="15.7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c r="AB430" s="17"/>
    </row>
    <row r="431" spans="1:28" ht="15.7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c r="AB431" s="17"/>
    </row>
    <row r="432" spans="1:28" ht="15.7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c r="AB432" s="17"/>
    </row>
    <row r="433" spans="1:28" ht="15.7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c r="AB433" s="17"/>
    </row>
    <row r="434" spans="1:28" ht="15.7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row>
    <row r="435" spans="1:28" ht="15.7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row>
    <row r="436" spans="1:28" ht="15.7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row>
    <row r="437" spans="1:28" ht="15.7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row>
    <row r="438" spans="1:28" ht="15.7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c r="AB438" s="17"/>
    </row>
    <row r="439" spans="1:28" ht="15.7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c r="AB439" s="17"/>
    </row>
    <row r="440" spans="1:28" ht="15.7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c r="AB440" s="17"/>
    </row>
    <row r="441" spans="1:28" ht="15.7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c r="AB441" s="17"/>
    </row>
    <row r="442" spans="1:28" ht="15.7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c r="AB442" s="17"/>
    </row>
    <row r="443" spans="1:28" ht="15.7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row>
    <row r="444" spans="1:28" ht="15.7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c r="AB444" s="17"/>
    </row>
    <row r="445" spans="1:28" ht="15.7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c r="AB445" s="17"/>
    </row>
    <row r="446" spans="1:28" ht="15.7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row>
    <row r="447" spans="1:28" ht="15.7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c r="AB447" s="17"/>
    </row>
    <row r="448" spans="1:28" ht="15.7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row>
    <row r="449" spans="1:28" ht="15.7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c r="AB449" s="17"/>
    </row>
    <row r="450" spans="1:28" ht="15.7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row>
    <row r="451" spans="1:28" ht="15.7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row>
    <row r="452" spans="1:28" ht="15.7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c r="AB452" s="17"/>
    </row>
    <row r="453" spans="1:28" ht="15.7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row>
    <row r="454" spans="1:28" ht="15.7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c r="AB454" s="17"/>
    </row>
    <row r="455" spans="1:28" ht="15.7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c r="AB455" s="17"/>
    </row>
    <row r="456" spans="1:28" ht="15.7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row>
    <row r="457" spans="1:28" ht="15.7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c r="AB457" s="17"/>
    </row>
    <row r="458" spans="1:28" ht="15.7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row>
    <row r="459" spans="1:28" ht="15.7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c r="AB459" s="17"/>
    </row>
    <row r="460" spans="1:28" ht="15.7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row>
    <row r="461" spans="1:28" ht="15.7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row>
    <row r="462" spans="1:28" ht="15.7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row>
    <row r="463" spans="1:28" ht="15.7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row>
    <row r="464" spans="1:28" ht="15.7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row>
    <row r="465" spans="1:28" ht="15.7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row>
    <row r="466" spans="1:28" ht="15.7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row>
    <row r="467" spans="1:28" ht="15.7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row>
    <row r="468" spans="1:28" ht="15.7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row>
    <row r="469" spans="1:28" ht="15.7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row>
    <row r="470" spans="1:28" ht="15.7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row>
    <row r="471" spans="1:28" ht="15.7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row>
    <row r="472" spans="1:28" ht="15.7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row>
    <row r="473" spans="1:28" ht="15.7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row>
    <row r="474" spans="1:28" ht="15.7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row>
    <row r="475" spans="1:28" ht="15.7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row>
    <row r="476" spans="1:28" ht="15.7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row>
    <row r="477" spans="1:28" ht="15.7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row>
    <row r="478" spans="1:28" ht="15.7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row>
    <row r="479" spans="1:28" ht="15.7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row>
    <row r="480" spans="1:28" ht="15.7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row>
    <row r="481" spans="1:28" ht="15.7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row>
    <row r="482" spans="1:28" ht="15.7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row>
    <row r="483" spans="1:28" ht="15.7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row>
    <row r="484" spans="1:28" ht="15.7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row>
    <row r="485" spans="1:28" ht="15.7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row>
    <row r="486" spans="1:28" ht="15.7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row>
    <row r="487" spans="1:28" ht="15.7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row>
    <row r="488" spans="1:28" ht="15.7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row>
    <row r="489" spans="1:28" ht="15.7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row>
    <row r="490" spans="1:28" ht="15.7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row>
    <row r="491" spans="1:28" ht="15.7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row>
    <row r="492" spans="1:28" ht="15.7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row>
    <row r="493" spans="1:28" ht="15.7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row>
    <row r="494" spans="1:28" ht="15.7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row>
    <row r="495" spans="1:28" ht="15.7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row>
    <row r="496" spans="1:28" ht="15.7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row>
    <row r="497" spans="1:28" ht="15.7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row>
    <row r="498" spans="1:28" ht="15.7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row>
    <row r="499" spans="1:28" ht="15.7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row>
    <row r="500" spans="1:28" ht="15.7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row>
    <row r="501" spans="1:28" ht="15.7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row>
    <row r="502" spans="1:28" ht="15.7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row>
    <row r="503" spans="1:28" ht="15.7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row>
    <row r="504" spans="1:28" ht="15.7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row>
    <row r="505" spans="1:28" ht="15.7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row>
    <row r="506" spans="1:28" ht="15.7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row>
    <row r="507" spans="1:28" ht="15.7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row>
    <row r="508" spans="1:28" ht="15.7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row>
    <row r="509" spans="1:28" ht="15.7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row>
    <row r="510" spans="1:28" ht="15.7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row>
    <row r="511" spans="1:28" ht="15.7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row>
    <row r="512" spans="1:28" ht="15.7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row>
    <row r="513" spans="1:28" ht="15.7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row>
    <row r="514" spans="1:28" ht="15.7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row>
    <row r="515" spans="1:28" ht="15.7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row>
    <row r="516" spans="1:28" ht="15.7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row>
    <row r="517" spans="1:28" ht="15.7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row>
    <row r="518" spans="1:28" ht="15.7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row>
    <row r="519" spans="1:28" ht="15.7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row>
    <row r="520" spans="1:28" ht="15.7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row>
    <row r="521" spans="1:28" ht="15.7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row>
    <row r="522" spans="1:28" ht="15.7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row>
    <row r="523" spans="1:28" ht="15.7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row>
    <row r="524" spans="1:28" ht="15.7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row>
    <row r="525" spans="1:28" ht="15.7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row>
    <row r="526" spans="1:28" ht="15.7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row>
    <row r="527" spans="1:28" ht="15.7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row>
    <row r="528" spans="1:28" ht="15.7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row>
    <row r="529" spans="1:28" ht="15.7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row>
    <row r="530" spans="1:28" ht="15.7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row>
    <row r="531" spans="1:28" ht="15.7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row>
    <row r="532" spans="1:28" ht="15.7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row>
    <row r="533" spans="1:28" ht="15.7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c r="AB533" s="17"/>
    </row>
    <row r="534" spans="1:28" ht="15.7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c r="AB534" s="17"/>
    </row>
    <row r="535" spans="1:28" ht="15.7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c r="AB535" s="17"/>
    </row>
    <row r="536" spans="1:28" ht="15.7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c r="AB536" s="17"/>
    </row>
    <row r="537" spans="1:28" ht="15.7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c r="AA537" s="17"/>
      <c r="AB537" s="17"/>
    </row>
    <row r="538" spans="1:28" ht="15.7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c r="AA538" s="17"/>
      <c r="AB538" s="17"/>
    </row>
    <row r="539" spans="1:28" ht="15.7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c r="AA539" s="17"/>
      <c r="AB539" s="17"/>
    </row>
    <row r="540" spans="1:28" ht="15.7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c r="AA540" s="17"/>
      <c r="AB540" s="17"/>
    </row>
    <row r="541" spans="1:28" ht="15.7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c r="AB541" s="17"/>
    </row>
    <row r="542" spans="1:28" ht="15.7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c r="AB542" s="17"/>
    </row>
    <row r="543" spans="1:28" ht="15.7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c r="AB543" s="17"/>
    </row>
    <row r="544" spans="1:28" ht="15.7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c r="AB544" s="17"/>
    </row>
    <row r="545" spans="1:28" ht="15.7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c r="AA545" s="17"/>
      <c r="AB545" s="17"/>
    </row>
    <row r="546" spans="1:28" ht="15.7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c r="AA546" s="17"/>
      <c r="AB546" s="17"/>
    </row>
    <row r="547" spans="1:28" ht="15.7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c r="AA547" s="17"/>
      <c r="AB547" s="17"/>
    </row>
    <row r="548" spans="1:28" ht="15.7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c r="AA548" s="17"/>
      <c r="AB548" s="17"/>
    </row>
    <row r="549" spans="1:28" ht="15.7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c r="AB549" s="17"/>
    </row>
    <row r="550" spans="1:28" ht="15.7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c r="AB550" s="17"/>
    </row>
    <row r="551" spans="1:28" ht="15.7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c r="AB551" s="17"/>
    </row>
    <row r="552" spans="1:28" ht="15.7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c r="AB552" s="17"/>
    </row>
    <row r="553" spans="1:28" ht="15.7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c r="AB553" s="17"/>
    </row>
    <row r="554" spans="1:28" ht="15.7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c r="AB554" s="17"/>
    </row>
    <row r="555" spans="1:28" ht="15.7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c r="AA555" s="17"/>
      <c r="AB555" s="17"/>
    </row>
    <row r="556" spans="1:28" ht="15.7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c r="AA556" s="17"/>
      <c r="AB556" s="17"/>
    </row>
    <row r="557" spans="1:28" ht="15.7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c r="AA557" s="17"/>
      <c r="AB557" s="17"/>
    </row>
    <row r="558" spans="1:28" ht="15.7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c r="AB558" s="17"/>
    </row>
    <row r="559" spans="1:28" ht="15.7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c r="AB559" s="17"/>
    </row>
    <row r="560" spans="1:28" ht="15.7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c r="AB560" s="17"/>
    </row>
    <row r="561" spans="1:28" ht="15.7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c r="AB561" s="17"/>
    </row>
    <row r="562" spans="1:28" ht="15.7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c r="AB562" s="17"/>
    </row>
    <row r="563" spans="1:28" ht="15.7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c r="AB563" s="17"/>
    </row>
    <row r="564" spans="1:28" ht="15.7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c r="AB564" s="17"/>
    </row>
    <row r="565" spans="1:28" ht="15.7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c r="AB565" s="17"/>
    </row>
    <row r="566" spans="1:28" ht="15.7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c r="AB566" s="17"/>
    </row>
    <row r="567" spans="1:28" ht="15.7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row>
    <row r="568" spans="1:28" ht="15.7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row>
    <row r="569" spans="1:28" ht="15.7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c r="AB569" s="17"/>
    </row>
    <row r="570" spans="1:28" ht="15.7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c r="AB570" s="17"/>
    </row>
    <row r="571" spans="1:28" ht="15.7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c r="AB571" s="17"/>
    </row>
    <row r="572" spans="1:28" ht="15.7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c r="AB572" s="17"/>
    </row>
    <row r="573" spans="1:28" ht="15.7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c r="AB573" s="17"/>
    </row>
    <row r="574" spans="1:28" ht="15.7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row>
    <row r="575" spans="1:28" ht="15.7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c r="AB575" s="17"/>
    </row>
    <row r="576" spans="1:28" ht="15.7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row>
    <row r="577" spans="1:28" ht="15.7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row>
    <row r="578" spans="1:28" ht="15.7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c r="AB578" s="17"/>
    </row>
    <row r="579" spans="1:28" ht="15.7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c r="AB579" s="17"/>
    </row>
    <row r="580" spans="1:28" ht="15.7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c r="AB580" s="17"/>
    </row>
    <row r="581" spans="1:28" ht="15.7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c r="AB581" s="17"/>
    </row>
    <row r="582" spans="1:28" ht="15.7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c r="AB582" s="17"/>
    </row>
    <row r="583" spans="1:28" ht="15.7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c r="AB583" s="17"/>
    </row>
    <row r="584" spans="1:28" ht="15.7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row>
    <row r="585" spans="1:28" ht="15.7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c r="AB585" s="17"/>
    </row>
    <row r="586" spans="1:28" ht="15.7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c r="AB586" s="17"/>
    </row>
    <row r="587" spans="1:28" ht="15.7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c r="AB587" s="17"/>
    </row>
    <row r="588" spans="1:28" ht="15.7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c r="AB588" s="17"/>
    </row>
    <row r="589" spans="1:28" ht="15.7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c r="AB589" s="17"/>
    </row>
    <row r="590" spans="1:28" ht="15.7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c r="AB590" s="17"/>
    </row>
    <row r="591" spans="1:28" ht="15.7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c r="AB591" s="17"/>
    </row>
    <row r="592" spans="1:28" ht="15.7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c r="AB592" s="17"/>
    </row>
    <row r="593" spans="1:28" ht="15.7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c r="AB593" s="17"/>
    </row>
    <row r="594" spans="1:28" ht="15.7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c r="AB594" s="17"/>
    </row>
    <row r="595" spans="1:28" ht="15.7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c r="AB595" s="17"/>
    </row>
    <row r="596" spans="1:28" ht="15.7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c r="AB596" s="17"/>
    </row>
    <row r="597" spans="1:28" ht="15.7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c r="AB597" s="17"/>
    </row>
    <row r="598" spans="1:28" ht="15.7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c r="AB598" s="17"/>
    </row>
    <row r="599" spans="1:28" ht="15.7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c r="AB599" s="17"/>
    </row>
    <row r="600" spans="1:28" ht="15.7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c r="AB600" s="17"/>
    </row>
    <row r="601" spans="1:28" ht="15.7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c r="AB601" s="17"/>
    </row>
    <row r="602" spans="1:28" ht="15.7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c r="AB602" s="17"/>
    </row>
    <row r="603" spans="1:28" ht="15.7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c r="AB603" s="17"/>
    </row>
    <row r="604" spans="1:28" ht="15.7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c r="AB604" s="17"/>
    </row>
    <row r="605" spans="1:28" ht="15.7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c r="AB605" s="17"/>
    </row>
    <row r="606" spans="1:28" ht="15.7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row>
    <row r="607" spans="1:28" ht="15.7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c r="AB607" s="17"/>
    </row>
    <row r="608" spans="1:28" ht="15.7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c r="AB608" s="17"/>
    </row>
    <row r="609" spans="1:28" ht="15.7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c r="AB609" s="17"/>
    </row>
    <row r="610" spans="1:28" ht="15.7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c r="AB610" s="17"/>
    </row>
    <row r="611" spans="1:28" ht="15.7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c r="AB611" s="17"/>
    </row>
    <row r="612" spans="1:28" ht="15.7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row>
    <row r="613" spans="1:28" ht="15.7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c r="AB613" s="17"/>
    </row>
    <row r="614" spans="1:28" ht="15.7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c r="AB614" s="17"/>
    </row>
    <row r="615" spans="1:28" ht="15.7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c r="AB615" s="17"/>
    </row>
    <row r="616" spans="1:28" ht="15.7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row>
    <row r="617" spans="1:28" ht="15.7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c r="AB617" s="17"/>
    </row>
    <row r="618" spans="1:28" ht="15.7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c r="AB618" s="17"/>
    </row>
    <row r="619" spans="1:28" ht="15.7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c r="AB619" s="17"/>
    </row>
    <row r="620" spans="1:28" ht="15.7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c r="AB620" s="17"/>
    </row>
    <row r="621" spans="1:28" ht="15.7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c r="AB621" s="17"/>
    </row>
    <row r="622" spans="1:28" ht="15.7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c r="AB622" s="17"/>
    </row>
    <row r="623" spans="1:28" ht="15.7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c r="AB623" s="17"/>
    </row>
    <row r="624" spans="1:28" ht="15.7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c r="AB624" s="17"/>
    </row>
    <row r="625" spans="1:28" ht="15.7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c r="AB625" s="17"/>
    </row>
    <row r="626" spans="1:28" ht="15.7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c r="AB626" s="17"/>
    </row>
    <row r="627" spans="1:28" ht="15.7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c r="AB627" s="17"/>
    </row>
    <row r="628" spans="1:28" ht="15.7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c r="AB628" s="17"/>
    </row>
    <row r="629" spans="1:28" ht="15.7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c r="AB629" s="17"/>
    </row>
    <row r="630" spans="1:28" ht="15.7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row>
    <row r="631" spans="1:28" ht="15.7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row>
    <row r="632" spans="1:28" ht="15.7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c r="AB632" s="17"/>
    </row>
    <row r="633" spans="1:28" ht="15.7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c r="AB633" s="17"/>
    </row>
    <row r="634" spans="1:28" ht="15.7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row>
    <row r="635" spans="1:28" ht="15.7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row>
    <row r="636" spans="1:28" ht="15.7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c r="AB636" s="17"/>
    </row>
    <row r="637" spans="1:28" ht="15.7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c r="AB637" s="17"/>
    </row>
    <row r="638" spans="1:28" ht="15.7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c r="AB638" s="17"/>
    </row>
    <row r="639" spans="1:28" ht="15.7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c r="AB639" s="17"/>
    </row>
    <row r="640" spans="1:28" ht="15.7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c r="AB640" s="17"/>
    </row>
    <row r="641" spans="1:28" ht="15.7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c r="AB641" s="17"/>
    </row>
    <row r="642" spans="1:28" ht="15.7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c r="AB642" s="17"/>
    </row>
    <row r="643" spans="1:28" ht="15.7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c r="AB643" s="17"/>
    </row>
    <row r="644" spans="1:28" ht="15.7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c r="AB644" s="17"/>
    </row>
    <row r="645" spans="1:28" ht="15.7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c r="AB645" s="17"/>
    </row>
    <row r="646" spans="1:28" ht="15.7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row>
    <row r="647" spans="1:28" ht="15.7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row>
    <row r="648" spans="1:28" ht="15.7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c r="AB648" s="17"/>
    </row>
    <row r="649" spans="1:28" ht="15.7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c r="AB649" s="17"/>
    </row>
    <row r="650" spans="1:28" ht="15.7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c r="AB650" s="17"/>
    </row>
    <row r="651" spans="1:28" ht="15.7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c r="AB651" s="17"/>
    </row>
    <row r="652" spans="1:28" ht="15.7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c r="AB652" s="17"/>
    </row>
    <row r="653" spans="1:28" ht="15.7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c r="AB653" s="17"/>
    </row>
    <row r="654" spans="1:28" ht="15.7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c r="AB654" s="17"/>
    </row>
    <row r="655" spans="1:28" ht="15.7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row>
    <row r="656" spans="1:28" ht="15.7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row>
    <row r="657" spans="1:28" ht="15.7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c r="AB657" s="17"/>
    </row>
    <row r="658" spans="1:28" ht="15.7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c r="AB658" s="17"/>
    </row>
    <row r="659" spans="1:28" ht="15.7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c r="AB659" s="17"/>
    </row>
    <row r="660" spans="1:28" ht="15.7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c r="AB660" s="17"/>
    </row>
    <row r="661" spans="1:28" ht="15.7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c r="AB661" s="17"/>
    </row>
    <row r="662" spans="1:28" ht="15.7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c r="AB662" s="17"/>
    </row>
    <row r="663" spans="1:28" ht="15.7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c r="AB663" s="17"/>
    </row>
    <row r="664" spans="1:28" ht="15.7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row>
    <row r="665" spans="1:28" ht="15.7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row>
    <row r="666" spans="1:28" ht="15.7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c r="AB666" s="17"/>
    </row>
    <row r="667" spans="1:28" ht="15.7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c r="AB667" s="17"/>
    </row>
    <row r="668" spans="1:28" ht="15.7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c r="AB668" s="17"/>
    </row>
    <row r="669" spans="1:28" ht="15.7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c r="AB669" s="17"/>
    </row>
    <row r="670" spans="1:28" ht="15.7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c r="AB670" s="17"/>
    </row>
    <row r="671" spans="1:28" ht="15.7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c r="AB671" s="17"/>
    </row>
    <row r="672" spans="1:28" ht="15.7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c r="AB672" s="17"/>
    </row>
    <row r="673" spans="1:28" ht="15.7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c r="AB673" s="17"/>
    </row>
    <row r="674" spans="1:28" ht="15.7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c r="AB674" s="17"/>
    </row>
    <row r="675" spans="1:28" ht="15.7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c r="AB675" s="17"/>
    </row>
    <row r="676" spans="1:28" ht="15.7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c r="AB676" s="17"/>
    </row>
    <row r="677" spans="1:28" ht="15.7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c r="AB677" s="17"/>
    </row>
    <row r="678" spans="1:28" ht="15.7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c r="AB678" s="17"/>
    </row>
    <row r="679" spans="1:28" ht="15.7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c r="AB679" s="17"/>
    </row>
    <row r="680" spans="1:28" ht="15.7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c r="AB680" s="17"/>
    </row>
    <row r="681" spans="1:28" ht="15.7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c r="AB681" s="17"/>
    </row>
    <row r="682" spans="1:28" ht="15.7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c r="AB682" s="17"/>
    </row>
    <row r="683" spans="1:28" ht="15.7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c r="AB683" s="17"/>
    </row>
    <row r="684" spans="1:28" ht="15.7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c r="AB684" s="17"/>
    </row>
    <row r="685" spans="1:28" ht="15.7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c r="AB685" s="17"/>
    </row>
    <row r="686" spans="1:28" ht="15.7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c r="AB686" s="17"/>
    </row>
    <row r="687" spans="1:28" ht="15.7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c r="AB687" s="17"/>
    </row>
    <row r="688" spans="1:28" ht="15.7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c r="AB688" s="17"/>
    </row>
    <row r="689" spans="1:28" ht="15.7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c r="AB689" s="17"/>
    </row>
    <row r="690" spans="1:28" ht="15.7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c r="AB690" s="17"/>
    </row>
    <row r="691" spans="1:28" ht="15.7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c r="AB691" s="17"/>
    </row>
    <row r="692" spans="1:28" ht="15.7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c r="AB692" s="17"/>
    </row>
    <row r="693" spans="1:28" ht="15.7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c r="AB693" s="17"/>
    </row>
    <row r="694" spans="1:28" ht="15.7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c r="AB694" s="17"/>
    </row>
    <row r="695" spans="1:28" ht="15.7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c r="AB695" s="17"/>
    </row>
    <row r="696" spans="1:28" ht="15.7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c r="AB696" s="17"/>
    </row>
    <row r="697" spans="1:28" ht="15.7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c r="AB697" s="17"/>
    </row>
    <row r="698" spans="1:28" ht="15.7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c r="AB698" s="17"/>
    </row>
    <row r="699" spans="1:28" ht="15.7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c r="AB699" s="17"/>
    </row>
    <row r="700" spans="1:28" ht="15.7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c r="AB700" s="17"/>
    </row>
    <row r="701" spans="1:28" ht="15.7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c r="AB701" s="17"/>
    </row>
    <row r="702" spans="1:28" ht="15.7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c r="AB702" s="17"/>
    </row>
    <row r="703" spans="1:28" ht="15.7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c r="AB703" s="17"/>
    </row>
    <row r="704" spans="1:28" ht="15.7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c r="AB704" s="17"/>
    </row>
    <row r="705" spans="1:28" ht="15.7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c r="AB705" s="17"/>
    </row>
    <row r="706" spans="1:28" ht="15.7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c r="AB706" s="17"/>
    </row>
    <row r="707" spans="1:28" ht="15.7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c r="AB707" s="17"/>
    </row>
    <row r="708" spans="1:28" ht="15.7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c r="AB708" s="17"/>
    </row>
    <row r="709" spans="1:28" ht="15.7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c r="AB709" s="17"/>
    </row>
    <row r="710" spans="1:28" ht="15.7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c r="AB710" s="17"/>
    </row>
    <row r="711" spans="1:28" ht="15.7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c r="AB711" s="17"/>
    </row>
    <row r="712" spans="1:28" ht="15.7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c r="AB712" s="17"/>
    </row>
    <row r="713" spans="1:28" ht="15.7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c r="AB713" s="17"/>
    </row>
    <row r="714" spans="1:28" ht="15.7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c r="AB714" s="17"/>
    </row>
    <row r="715" spans="1:28" ht="15.7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c r="AB715" s="17"/>
    </row>
    <row r="716" spans="1:28" ht="15.7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c r="AB716" s="17"/>
    </row>
    <row r="717" spans="1:28" ht="15.7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c r="AB717" s="17"/>
    </row>
    <row r="718" spans="1:28" ht="15.7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c r="AB718" s="17"/>
    </row>
    <row r="719" spans="1:28" ht="15.7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c r="AB719" s="17"/>
    </row>
    <row r="720" spans="1:28" ht="15.7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c r="AB720" s="17"/>
    </row>
    <row r="721" spans="1:28" ht="15.7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c r="AB721" s="17"/>
    </row>
    <row r="722" spans="1:28" ht="15.7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c r="AB722" s="17"/>
    </row>
    <row r="723" spans="1:28" ht="15.7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c r="AB723" s="17"/>
    </row>
    <row r="724" spans="1:28" ht="15.7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c r="AB724" s="17"/>
    </row>
    <row r="725" spans="1:28" ht="15.7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c r="AB725" s="17"/>
    </row>
    <row r="726" spans="1:28" ht="15.7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c r="AB726" s="17"/>
    </row>
    <row r="727" spans="1:28" ht="15.7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c r="AB727" s="17"/>
    </row>
    <row r="728" spans="1:28" ht="15.7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c r="AB728" s="17"/>
    </row>
    <row r="729" spans="1:28" ht="15.7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c r="AB729" s="17"/>
    </row>
    <row r="730" spans="1:28" ht="15.7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c r="AB730" s="17"/>
    </row>
    <row r="731" spans="1:28" ht="15.7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c r="AB731" s="17"/>
    </row>
    <row r="732" spans="1:28" ht="15.7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c r="AB732" s="17"/>
    </row>
    <row r="733" spans="1:28" ht="15.7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c r="AB733" s="17"/>
    </row>
    <row r="734" spans="1:28" ht="15.7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c r="AB734" s="17"/>
    </row>
    <row r="735" spans="1:28" ht="15.7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c r="AB735" s="17"/>
    </row>
    <row r="736" spans="1:28" ht="15.7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c r="AB736" s="17"/>
    </row>
    <row r="737" spans="1:28" ht="15.7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c r="AB737" s="17"/>
    </row>
    <row r="738" spans="1:28" ht="15.7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c r="AB738" s="17"/>
    </row>
    <row r="739" spans="1:28" ht="15.7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c r="AB739" s="17"/>
    </row>
    <row r="740" spans="1:28" ht="15.7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c r="AB740" s="17"/>
    </row>
    <row r="741" spans="1:28" ht="15.7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c r="AB741" s="17"/>
    </row>
    <row r="742" spans="1:28" ht="15.7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c r="AB742" s="17"/>
    </row>
    <row r="743" spans="1:28" ht="15.7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c r="AB743" s="17"/>
    </row>
    <row r="744" spans="1:28" ht="15.7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c r="AB744" s="17"/>
    </row>
    <row r="745" spans="1:28" ht="15.7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c r="AB745" s="17"/>
    </row>
    <row r="746" spans="1:28" ht="15.7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c r="AB746" s="17"/>
    </row>
    <row r="747" spans="1:28" ht="15.7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c r="AB747" s="17"/>
    </row>
    <row r="748" spans="1:28" ht="15.7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c r="AB748" s="17"/>
    </row>
    <row r="749" spans="1:28" ht="15.7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c r="AB749" s="17"/>
    </row>
    <row r="750" spans="1:28" ht="15.7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c r="AB750" s="17"/>
    </row>
    <row r="751" spans="1:28" ht="15.7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c r="AB751" s="17"/>
    </row>
    <row r="752" spans="1:28" ht="15.7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c r="AB752" s="17"/>
    </row>
    <row r="753" spans="1:28" ht="15.7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c r="AB753" s="17"/>
    </row>
    <row r="754" spans="1:28" ht="15.7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c r="AB754" s="17"/>
    </row>
    <row r="755" spans="1:28" ht="15.7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c r="AB755" s="17"/>
    </row>
    <row r="756" spans="1:28" ht="15.7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c r="AB756" s="17"/>
    </row>
    <row r="757" spans="1:28" ht="15.7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c r="AB757" s="17"/>
    </row>
    <row r="758" spans="1:28" ht="15.7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c r="AB758" s="17"/>
    </row>
    <row r="759" spans="1:28" ht="15.7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c r="AB759" s="17"/>
    </row>
    <row r="760" spans="1:28" ht="15.7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c r="AB760" s="17"/>
    </row>
    <row r="761" spans="1:28" ht="15.7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c r="AB761" s="17"/>
    </row>
    <row r="762" spans="1:28" ht="15.7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c r="AB762" s="17"/>
    </row>
    <row r="763" spans="1:28" ht="15.7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c r="AB763" s="17"/>
    </row>
    <row r="764" spans="1:28" ht="15.7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c r="AB764" s="17"/>
    </row>
    <row r="765" spans="1:28" ht="15.7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c r="AB765" s="17"/>
    </row>
    <row r="766" spans="1:28" ht="15.7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c r="AB766" s="17"/>
    </row>
    <row r="767" spans="1:28" ht="15.7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c r="AB767" s="17"/>
    </row>
    <row r="768" spans="1:28" ht="15.7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c r="AB768" s="17"/>
    </row>
    <row r="769" spans="1:28" ht="15.7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c r="AB769" s="17"/>
    </row>
    <row r="770" spans="1:28" ht="15.7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c r="AB770" s="17"/>
    </row>
    <row r="771" spans="1:28" ht="15.7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c r="AB771" s="17"/>
    </row>
    <row r="772" spans="1:28" ht="15.7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c r="AB772" s="17"/>
    </row>
    <row r="773" spans="1:28" ht="15.7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c r="AB773" s="17"/>
    </row>
    <row r="774" spans="1:28" ht="15.7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c r="AB774" s="17"/>
    </row>
    <row r="775" spans="1:28" ht="15.7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c r="AB775" s="17"/>
    </row>
    <row r="776" spans="1:28" ht="15.7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c r="AB776" s="17"/>
    </row>
    <row r="777" spans="1:28" ht="15.7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c r="AB777" s="17"/>
    </row>
    <row r="778" spans="1:28" ht="15.7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c r="AB778" s="17"/>
    </row>
    <row r="779" spans="1:28" ht="15.7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c r="AB779" s="17"/>
    </row>
    <row r="780" spans="1:28" ht="15.7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c r="AB780" s="17"/>
    </row>
    <row r="781" spans="1:28" ht="15.7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c r="AB781" s="17"/>
    </row>
    <row r="782" spans="1:28" ht="15.7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c r="AB782" s="17"/>
    </row>
    <row r="783" spans="1:28" ht="15.7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c r="AB783" s="17"/>
    </row>
    <row r="784" spans="1:28" ht="15.7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c r="AB784" s="17"/>
    </row>
    <row r="785" spans="1:28" ht="15.7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c r="AB785" s="17"/>
    </row>
    <row r="786" spans="1:28" ht="15.7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c r="AB786" s="17"/>
    </row>
    <row r="787" spans="1:28" ht="15.7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c r="AB787" s="17"/>
    </row>
    <row r="788" spans="1:28" ht="15.7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c r="AB788" s="17"/>
    </row>
    <row r="789" spans="1:28" ht="15.7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c r="AB789" s="17"/>
    </row>
    <row r="790" spans="1:28" ht="15.7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c r="AB790" s="17"/>
    </row>
    <row r="791" spans="1:28" ht="15.7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c r="AB791" s="17"/>
    </row>
    <row r="792" spans="1:28" ht="15.7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c r="AB792" s="17"/>
    </row>
    <row r="793" spans="1:28" ht="15.7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c r="AB793" s="17"/>
    </row>
    <row r="794" spans="1:28" ht="15.7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c r="AB794" s="17"/>
    </row>
    <row r="795" spans="1:28" ht="15.7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c r="AB795" s="17"/>
    </row>
    <row r="796" spans="1:28" ht="15.7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c r="AB796" s="17"/>
    </row>
    <row r="797" spans="1:28" ht="15.7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c r="AB797" s="17"/>
    </row>
    <row r="798" spans="1:28" ht="15.7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c r="AB798" s="17"/>
    </row>
    <row r="799" spans="1:28" ht="15.7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c r="AB799" s="17"/>
    </row>
    <row r="800" spans="1:28" ht="15.7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c r="AB800" s="17"/>
    </row>
    <row r="801" spans="1:28" ht="15.7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c r="AB801" s="17"/>
    </row>
    <row r="802" spans="1:28" ht="15.7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c r="AB802" s="17"/>
    </row>
    <row r="803" spans="1:28" ht="15.7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c r="AB803" s="17"/>
    </row>
    <row r="804" spans="1:28" ht="15.7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c r="AB804" s="17"/>
    </row>
    <row r="805" spans="1:28" ht="15.7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c r="AB805" s="17"/>
    </row>
    <row r="806" spans="1:28" ht="15.7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c r="AB806" s="17"/>
    </row>
    <row r="807" spans="1:28" ht="15.7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c r="AB807" s="17"/>
    </row>
    <row r="808" spans="1:28" ht="15.7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c r="AB808" s="17"/>
    </row>
    <row r="809" spans="1:28" ht="15.7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c r="AB809" s="17"/>
    </row>
    <row r="810" spans="1:28" ht="15.7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c r="AB810" s="17"/>
    </row>
    <row r="811" spans="1:28" ht="15.7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c r="AB811" s="17"/>
    </row>
    <row r="812" spans="1:28" ht="15.7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c r="AB812" s="17"/>
    </row>
    <row r="813" spans="1:28" ht="15.7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c r="AB813" s="17"/>
    </row>
    <row r="814" spans="1:28" ht="15.7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c r="AB814" s="17"/>
    </row>
    <row r="815" spans="1:28" ht="15.7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c r="AB815" s="17"/>
    </row>
    <row r="816" spans="1:28" ht="15.7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c r="AB816" s="17"/>
    </row>
    <row r="817" spans="1:28" ht="15.7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c r="AB817" s="17"/>
    </row>
    <row r="818" spans="1:28" ht="15.7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c r="AB818" s="17"/>
    </row>
    <row r="819" spans="1:28" ht="15.7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c r="AB819" s="17"/>
    </row>
    <row r="820" spans="1:28" ht="15.7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c r="AB820" s="17"/>
    </row>
    <row r="821" spans="1:28" ht="15.7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c r="AB821" s="17"/>
    </row>
    <row r="822" spans="1:28" ht="15.7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c r="AB822" s="17"/>
    </row>
    <row r="823" spans="1:28" ht="15.7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c r="AB823" s="17"/>
    </row>
    <row r="824" spans="1:28" ht="15.7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c r="AB824" s="17"/>
    </row>
    <row r="825" spans="1:28" ht="15.7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c r="AB825" s="17"/>
    </row>
    <row r="826" spans="1:28" ht="15.7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c r="AB826" s="17"/>
    </row>
    <row r="827" spans="1:28" ht="15.7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c r="AB827" s="17"/>
    </row>
    <row r="828" spans="1:28" ht="15.7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c r="AB828" s="17"/>
    </row>
    <row r="829" spans="1:28" ht="15.7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c r="AB829" s="17"/>
    </row>
    <row r="830" spans="1:28" ht="15.7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c r="AB830" s="17"/>
    </row>
    <row r="831" spans="1:28" ht="15.7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c r="AB831" s="17"/>
    </row>
    <row r="832" spans="1:28" ht="15.7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c r="AB832" s="17"/>
    </row>
    <row r="833" spans="1:28" ht="15.7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c r="AB833" s="17"/>
    </row>
    <row r="834" spans="1:28" ht="15.7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c r="AB834" s="17"/>
    </row>
    <row r="835" spans="1:28" ht="15.7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c r="AB835" s="17"/>
    </row>
    <row r="836" spans="1:28" ht="15.7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c r="AB836" s="17"/>
    </row>
    <row r="837" spans="1:28" ht="15.7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c r="AB837" s="17"/>
    </row>
    <row r="838" spans="1:28" ht="15.7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c r="AB838" s="17"/>
    </row>
    <row r="839" spans="1:28" ht="15.7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c r="AB839" s="17"/>
    </row>
    <row r="840" spans="1:28" ht="15.7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c r="AB840" s="17"/>
    </row>
    <row r="841" spans="1:28" ht="15.7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c r="AB841" s="17"/>
    </row>
    <row r="842" spans="1:28" ht="15.7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c r="AB842" s="17"/>
    </row>
    <row r="843" spans="1:28" ht="15.7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c r="AB843" s="17"/>
    </row>
    <row r="844" spans="1:28" ht="15.7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c r="AB844" s="17"/>
    </row>
    <row r="845" spans="1:28" ht="15.7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c r="AB845" s="17"/>
    </row>
    <row r="846" spans="1:28" ht="15.7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c r="AB846" s="17"/>
    </row>
    <row r="847" spans="1:28" ht="15.7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c r="AB847" s="17"/>
    </row>
    <row r="848" spans="1:28" ht="15.7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c r="AB848" s="17"/>
    </row>
    <row r="849" spans="1:28" ht="15.7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c r="AB849" s="17"/>
    </row>
    <row r="850" spans="1:28" ht="15.7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c r="AB850" s="17"/>
    </row>
    <row r="851" spans="1:28" ht="15.7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c r="AB851" s="17"/>
    </row>
    <row r="852" spans="1:28" ht="15.7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c r="AB852" s="17"/>
    </row>
    <row r="853" spans="1:28" ht="15.7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c r="AB853" s="17"/>
    </row>
    <row r="854" spans="1:28" ht="15.7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c r="AB854" s="17"/>
    </row>
    <row r="855" spans="1:28" ht="15.7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c r="AB855" s="17"/>
    </row>
    <row r="856" spans="1:28" ht="15.7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c r="AB856" s="17"/>
    </row>
    <row r="857" spans="1:28" ht="15.7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c r="AB857" s="17"/>
    </row>
    <row r="858" spans="1:28" ht="15.7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c r="AB858" s="17"/>
    </row>
    <row r="859" spans="1:28" ht="15.7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c r="AB859" s="17"/>
    </row>
    <row r="860" spans="1:28" ht="15.7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c r="AB860" s="17"/>
    </row>
    <row r="861" spans="1:28" ht="15.7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c r="AB861" s="17"/>
    </row>
    <row r="862" spans="1:28" ht="15.7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c r="AB862" s="17"/>
    </row>
    <row r="863" spans="1:28" ht="15.7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c r="AB863" s="17"/>
    </row>
    <row r="864" spans="1:28" ht="15.7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c r="AB864" s="17"/>
    </row>
    <row r="865" spans="1:28" ht="15.7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c r="AB865" s="17"/>
    </row>
    <row r="866" spans="1:28" ht="15.7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c r="AB866" s="17"/>
    </row>
    <row r="867" spans="1:28" ht="15.7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c r="AB867" s="17"/>
    </row>
    <row r="868" spans="1:28" ht="15.7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c r="AB868" s="17"/>
    </row>
    <row r="869" spans="1:28" ht="15.7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c r="AB869" s="17"/>
    </row>
    <row r="870" spans="1:28" ht="15.7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c r="AB870" s="17"/>
    </row>
    <row r="871" spans="1:28" ht="15.7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c r="AB871" s="17"/>
    </row>
    <row r="872" spans="1:28" ht="15.7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c r="AB872" s="17"/>
    </row>
    <row r="873" spans="1:28" ht="15.7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c r="AB873" s="17"/>
    </row>
    <row r="874" spans="1:28" ht="15.7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c r="AB874" s="17"/>
    </row>
    <row r="875" spans="1:28" ht="15.7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c r="AA875" s="17"/>
      <c r="AB875" s="17"/>
    </row>
    <row r="876" spans="1:28" ht="15.7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c r="AA876" s="17"/>
      <c r="AB876" s="17"/>
    </row>
    <row r="877" spans="1:28" ht="15.7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c r="AA877" s="17"/>
      <c r="AB877" s="17"/>
    </row>
    <row r="878" spans="1:28" ht="15.7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c r="AA878" s="17"/>
      <c r="AB878" s="17"/>
    </row>
    <row r="879" spans="1:28" ht="15.7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c r="AA879" s="17"/>
      <c r="AB879" s="17"/>
    </row>
    <row r="880" spans="1:28" ht="15.7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c r="AA880" s="17"/>
      <c r="AB880" s="17"/>
    </row>
    <row r="881" spans="1:28" ht="15.7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c r="AA881" s="17"/>
      <c r="AB881" s="17"/>
    </row>
    <row r="882" spans="1:28" ht="15.7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c r="AA882" s="17"/>
      <c r="AB882" s="17"/>
    </row>
    <row r="883" spans="1:28" ht="15.7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c r="AA883" s="17"/>
      <c r="AB883" s="17"/>
    </row>
    <row r="884" spans="1:28" ht="15.7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c r="AA884" s="17"/>
      <c r="AB884" s="17"/>
    </row>
    <row r="885" spans="1:28" ht="15.7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c r="AA885" s="17"/>
      <c r="AB885" s="17"/>
    </row>
    <row r="886" spans="1:28" ht="15.7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c r="AA886" s="17"/>
      <c r="AB886" s="17"/>
    </row>
    <row r="887" spans="1:28" ht="15.7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c r="AA887" s="17"/>
      <c r="AB887" s="17"/>
    </row>
    <row r="888" spans="1:28" ht="15.7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c r="AA888" s="17"/>
      <c r="AB888" s="17"/>
    </row>
    <row r="889" spans="1:28" ht="15.7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c r="AA889" s="17"/>
      <c r="AB889" s="17"/>
    </row>
    <row r="890" spans="1:28" ht="15.7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c r="AA890" s="17"/>
      <c r="AB890" s="17"/>
    </row>
    <row r="891" spans="1:28" ht="15.7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c r="AA891" s="17"/>
      <c r="AB891" s="17"/>
    </row>
    <row r="892" spans="1:28" ht="15.7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c r="AA892" s="17"/>
      <c r="AB892" s="17"/>
    </row>
    <row r="893" spans="1:28" ht="15.7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c r="AA893" s="17"/>
      <c r="AB893" s="17"/>
    </row>
    <row r="894" spans="1:28" ht="15.7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c r="AA894" s="17"/>
      <c r="AB894" s="17"/>
    </row>
    <row r="895" spans="1:28" ht="15.7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c r="AA895" s="17"/>
      <c r="AB895" s="17"/>
    </row>
    <row r="896" spans="1:28" ht="15.7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c r="AA896" s="17"/>
      <c r="AB896" s="17"/>
    </row>
    <row r="897" spans="1:28" ht="15.7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c r="AA897" s="17"/>
      <c r="AB897" s="17"/>
    </row>
    <row r="898" spans="1:28" ht="15.7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c r="AA898" s="17"/>
      <c r="AB898" s="17"/>
    </row>
    <row r="899" spans="1:28" ht="15.7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c r="AA899" s="17"/>
      <c r="AB899" s="17"/>
    </row>
    <row r="900" spans="1:28" ht="15.7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c r="AA900" s="17"/>
      <c r="AB900" s="17"/>
    </row>
    <row r="901" spans="1:28" ht="15.7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c r="AA901" s="17"/>
      <c r="AB901" s="17"/>
    </row>
    <row r="902" spans="1:28" ht="15.7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c r="AA902" s="17"/>
      <c r="AB902" s="17"/>
    </row>
    <row r="903" spans="1:28" ht="15.7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c r="AA903" s="17"/>
      <c r="AB903" s="17"/>
    </row>
    <row r="904" spans="1:28" ht="15.7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c r="AA904" s="17"/>
      <c r="AB904" s="17"/>
    </row>
    <row r="905" spans="1:28" ht="15.7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c r="AA905" s="17"/>
      <c r="AB905" s="17"/>
    </row>
    <row r="906" spans="1:28" ht="15.7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c r="AA906" s="17"/>
      <c r="AB906" s="17"/>
    </row>
    <row r="907" spans="1:28" ht="15.7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c r="AA907" s="17"/>
      <c r="AB907" s="17"/>
    </row>
    <row r="908" spans="1:28" ht="15.7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c r="AA908" s="17"/>
      <c r="AB908" s="17"/>
    </row>
    <row r="909" spans="1:28" ht="15.7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c r="AA909" s="17"/>
      <c r="AB909" s="17"/>
    </row>
    <row r="910" spans="1:28" ht="15.7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c r="AA910" s="17"/>
      <c r="AB910" s="17"/>
    </row>
    <row r="911" spans="1:28" ht="15.7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c r="AA911" s="17"/>
      <c r="AB911" s="17"/>
    </row>
    <row r="912" spans="1:28" ht="15.7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c r="AA912" s="17"/>
      <c r="AB912" s="17"/>
    </row>
    <row r="913" spans="1:28" ht="15.7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c r="AA913" s="17"/>
      <c r="AB913" s="17"/>
    </row>
    <row r="914" spans="1:28" ht="15.7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c r="AA914" s="17"/>
      <c r="AB914" s="17"/>
    </row>
    <row r="915" spans="1:28" ht="15.7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c r="AA915" s="17"/>
      <c r="AB915" s="17"/>
    </row>
    <row r="916" spans="1:28" ht="15.7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c r="AA916" s="17"/>
      <c r="AB916" s="17"/>
    </row>
    <row r="917" spans="1:28" ht="15.7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c r="AA917" s="17"/>
      <c r="AB917" s="17"/>
    </row>
    <row r="918" spans="1:28" ht="15.7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c r="AB918" s="17"/>
    </row>
    <row r="919" spans="1:28" ht="15.7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c r="AB919" s="17"/>
    </row>
    <row r="920" spans="1:28" ht="15.7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c r="AB920" s="17"/>
    </row>
    <row r="921" spans="1:28" ht="15.7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c r="AA921" s="17"/>
      <c r="AB921" s="17"/>
    </row>
    <row r="922" spans="1:28" ht="15.7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c r="AA922" s="17"/>
      <c r="AB922" s="17"/>
    </row>
    <row r="923" spans="1:28" ht="15.7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c r="AA923" s="17"/>
      <c r="AB923" s="17"/>
    </row>
    <row r="924" spans="1:28" ht="15.7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c r="AA924" s="17"/>
      <c r="AB924" s="17"/>
    </row>
    <row r="925" spans="1:28" ht="15.7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c r="AA925" s="17"/>
      <c r="AB925" s="17"/>
    </row>
    <row r="926" spans="1:28" ht="15.7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c r="AA926" s="17"/>
      <c r="AB926" s="17"/>
    </row>
    <row r="927" spans="1:28" ht="15.7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c r="AA927" s="17"/>
      <c r="AB927" s="17"/>
    </row>
    <row r="928" spans="1:28" ht="15.7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c r="AA928" s="17"/>
      <c r="AB928" s="17"/>
    </row>
    <row r="929" spans="1:28" ht="15.7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c r="AA929" s="17"/>
      <c r="AB929" s="17"/>
    </row>
    <row r="930" spans="1:28" ht="15.7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c r="AA930" s="17"/>
      <c r="AB930" s="17"/>
    </row>
    <row r="931" spans="1:28" ht="15.7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c r="AA931" s="17"/>
      <c r="AB931" s="17"/>
    </row>
    <row r="932" spans="1:28" ht="15.7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c r="AA932" s="17"/>
      <c r="AB932" s="17"/>
    </row>
    <row r="933" spans="1:28" ht="15.7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c r="AA933" s="17"/>
      <c r="AB933" s="17"/>
    </row>
    <row r="934" spans="1:28" ht="15.7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c r="AA934" s="17"/>
      <c r="AB934" s="17"/>
    </row>
    <row r="935" spans="1:28" ht="15.7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c r="AA935" s="17"/>
      <c r="AB935" s="17"/>
    </row>
    <row r="936" spans="1:28" ht="15.7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c r="AA936" s="17"/>
      <c r="AB936" s="17"/>
    </row>
    <row r="937" spans="1:28" ht="15.7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c r="AA937" s="17"/>
      <c r="AB937" s="17"/>
    </row>
    <row r="938" spans="1:28" ht="15.7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c r="AA938" s="17"/>
      <c r="AB938" s="17"/>
    </row>
    <row r="939" spans="1:28" ht="15.7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c r="AA939" s="17"/>
      <c r="AB939" s="17"/>
    </row>
    <row r="940" spans="1:28" ht="15.7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c r="AA940" s="17"/>
      <c r="AB940" s="17"/>
    </row>
    <row r="941" spans="1:28" ht="15.7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c r="AA941" s="17"/>
      <c r="AB941" s="17"/>
    </row>
    <row r="942" spans="1:28" ht="15.7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c r="AA942" s="17"/>
      <c r="AB942" s="17"/>
    </row>
    <row r="943" spans="1:28" ht="15.7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c r="AA943" s="17"/>
      <c r="AB943" s="17"/>
    </row>
    <row r="944" spans="1:28" ht="15.7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c r="AA944" s="17"/>
      <c r="AB944" s="17"/>
    </row>
    <row r="945" spans="1:28" ht="15.7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c r="AA945" s="17"/>
      <c r="AB945" s="17"/>
    </row>
    <row r="946" spans="1:28" ht="15.7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c r="AA946" s="17"/>
      <c r="AB946" s="17"/>
    </row>
    <row r="947" spans="1:28" ht="15.7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c r="AA947" s="17"/>
      <c r="AB947" s="17"/>
    </row>
    <row r="948" spans="1:28" ht="15.7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c r="AA948" s="17"/>
      <c r="AB948" s="17"/>
    </row>
    <row r="949" spans="1:28" ht="15.7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c r="AA949" s="17"/>
      <c r="AB949" s="17"/>
    </row>
    <row r="950" spans="1:28" ht="15.7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c r="AA950" s="17"/>
      <c r="AB950" s="17"/>
    </row>
    <row r="951" spans="1:28" ht="15.7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c r="AA951" s="17"/>
      <c r="AB951" s="17"/>
    </row>
    <row r="952" spans="1:28" ht="15.7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c r="AA952" s="17"/>
      <c r="AB952" s="17"/>
    </row>
    <row r="953" spans="1:28" ht="15.7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c r="AA953" s="17"/>
      <c r="AB953" s="17"/>
    </row>
    <row r="954" spans="1:28" ht="15.7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c r="AA954" s="17"/>
      <c r="AB954" s="17"/>
    </row>
    <row r="955" spans="1:28" ht="15.7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c r="AA955" s="17"/>
      <c r="AB955" s="17"/>
    </row>
    <row r="956" spans="1:28" ht="15.7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c r="AA956" s="17"/>
      <c r="AB956" s="17"/>
    </row>
    <row r="957" spans="1:28" ht="15.7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c r="AA957" s="17"/>
      <c r="AB957" s="17"/>
    </row>
    <row r="958" spans="1:28" ht="15.7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c r="AA958" s="17"/>
      <c r="AB958" s="17"/>
    </row>
    <row r="959" spans="1:28" ht="15.7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c r="AA959" s="17"/>
      <c r="AB959" s="17"/>
    </row>
    <row r="960" spans="1:28" ht="15.7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c r="AA960" s="17"/>
      <c r="AB960" s="17"/>
    </row>
    <row r="961" spans="1:28" ht="15.7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c r="AA961" s="17"/>
      <c r="AB961" s="17"/>
    </row>
    <row r="962" spans="1:28" ht="15.7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c r="AA962" s="17"/>
      <c r="AB962" s="17"/>
    </row>
    <row r="963" spans="1:28" ht="15.7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c r="AA963" s="17"/>
      <c r="AB963" s="17"/>
    </row>
    <row r="964" spans="1:28" ht="15.7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c r="AA964" s="17"/>
      <c r="AB964" s="17"/>
    </row>
    <row r="965" spans="1:28" ht="15.7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c r="AA965" s="17"/>
      <c r="AB965" s="17"/>
    </row>
    <row r="966" spans="1:28" ht="15.7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c r="AA966" s="17"/>
      <c r="AB966" s="17"/>
    </row>
    <row r="967" spans="1:28" ht="15.7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c r="AA967" s="17"/>
      <c r="AB967" s="17"/>
    </row>
    <row r="968" spans="1:28" ht="15.7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c r="AA968" s="17"/>
      <c r="AB968" s="17"/>
    </row>
    <row r="969" spans="1:28" ht="15.7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c r="AA969" s="17"/>
      <c r="AB969" s="17"/>
    </row>
    <row r="970" spans="1:28" ht="15.7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c r="AA970" s="17"/>
      <c r="AB970" s="17"/>
    </row>
    <row r="971" spans="1:28" ht="15.7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c r="AA971" s="17"/>
      <c r="AB971" s="17"/>
    </row>
    <row r="972" spans="1:28" ht="15.7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c r="AA972" s="17"/>
      <c r="AB972" s="17"/>
    </row>
    <row r="973" spans="1:28" ht="15.7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c r="AA973" s="17"/>
      <c r="AB973" s="17"/>
    </row>
    <row r="974" spans="1:28" ht="15.7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c r="AA974" s="17"/>
      <c r="AB974" s="17"/>
    </row>
    <row r="975" spans="1:28" ht="15.7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c r="AA975" s="17"/>
      <c r="AB975" s="17"/>
    </row>
    <row r="976" spans="1:28" ht="15.7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c r="AA976" s="17"/>
      <c r="AB976" s="17"/>
    </row>
    <row r="977" spans="1:28" ht="15.7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c r="AA977" s="17"/>
      <c r="AB977" s="17"/>
    </row>
    <row r="978" spans="1:28" ht="15.7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c r="AA978" s="17"/>
      <c r="AB978" s="17"/>
    </row>
    <row r="979" spans="1:28" ht="15.7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c r="AA979" s="17"/>
      <c r="AB979" s="17"/>
    </row>
    <row r="980" spans="1:28" ht="15.7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c r="AA980" s="17"/>
      <c r="AB980" s="17"/>
    </row>
    <row r="981" spans="1:28" ht="15.7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c r="AA981" s="17"/>
      <c r="AB981" s="17"/>
    </row>
    <row r="982" spans="1:28" ht="15.7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c r="AA982" s="17"/>
      <c r="AB982" s="17"/>
    </row>
    <row r="983" spans="1:28" ht="15.7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c r="AA983" s="17"/>
      <c r="AB983" s="17"/>
    </row>
    <row r="984" spans="1:28" ht="15.7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c r="AA984" s="17"/>
      <c r="AB984" s="17"/>
    </row>
    <row r="985" spans="1:28" ht="15.7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c r="AA985" s="17"/>
      <c r="AB985" s="17"/>
    </row>
    <row r="986" spans="1:28" ht="15.7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c r="AA986" s="17"/>
      <c r="AB986" s="17"/>
    </row>
    <row r="987" spans="1:28" ht="15.7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c r="AA987" s="17"/>
      <c r="AB987" s="17"/>
    </row>
    <row r="988" spans="1:28" ht="15.7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c r="AA988" s="17"/>
      <c r="AB988" s="17"/>
    </row>
    <row r="989" spans="1:28" ht="15.7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c r="AA989" s="17"/>
      <c r="AB989" s="17"/>
    </row>
    <row r="990" spans="1:28" ht="15.7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c r="AA990" s="17"/>
      <c r="AB990" s="17"/>
    </row>
    <row r="991" spans="1:28" ht="15.7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c r="AA991" s="17"/>
      <c r="AB991" s="17"/>
    </row>
    <row r="992" spans="1:28" ht="15.7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c r="AA992" s="17"/>
      <c r="AB992" s="17"/>
    </row>
    <row r="993" spans="1:28" ht="15.7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c r="AA993" s="17"/>
      <c r="AB993" s="17"/>
    </row>
    <row r="994" spans="1:28" ht="15.7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c r="AA994" s="17"/>
      <c r="AB994" s="17"/>
    </row>
    <row r="995" spans="1:28" ht="15.7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c r="AA995" s="17"/>
      <c r="AB995" s="17"/>
    </row>
    <row r="996" spans="1:28" ht="15.7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c r="AA996" s="17"/>
      <c r="AB996" s="17"/>
    </row>
    <row r="997" spans="1:28" ht="15.7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c r="AA997" s="17"/>
      <c r="AB997" s="17"/>
    </row>
    <row r="998" spans="1:28" ht="15.7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c r="AA998" s="17"/>
      <c r="AB998" s="17"/>
    </row>
    <row r="999" spans="1:28" ht="15.7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c r="AA999" s="17"/>
      <c r="AB999" s="17"/>
    </row>
    <row r="1000" spans="1:28" ht="15.7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c r="AA1000" s="17"/>
      <c r="AB1000" s="17"/>
    </row>
    <row r="1001" spans="1:28" ht="15.75" customHeight="1" x14ac:dyDescent="0.3">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c r="AA1001" s="17"/>
      <c r="AB1001" s="17"/>
    </row>
    <row r="1002" spans="1:28" ht="15.75" customHeight="1" x14ac:dyDescent="0.3">
      <c r="A1002" s="17"/>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c r="X1002" s="17"/>
      <c r="Y1002" s="17"/>
      <c r="Z1002" s="17"/>
      <c r="AA1002" s="17"/>
      <c r="AB1002" s="17"/>
    </row>
    <row r="1003" spans="1:28" ht="15.75" customHeight="1" x14ac:dyDescent="0.3">
      <c r="A1003" s="17"/>
      <c r="B1003" s="17"/>
      <c r="C1003" s="17"/>
      <c r="D1003" s="17"/>
      <c r="E1003" s="17"/>
      <c r="F1003" s="17"/>
      <c r="G1003" s="17"/>
      <c r="H1003" s="17"/>
      <c r="I1003" s="17"/>
      <c r="J1003" s="17"/>
      <c r="K1003" s="17"/>
      <c r="L1003" s="17"/>
      <c r="M1003" s="17"/>
      <c r="N1003" s="17"/>
      <c r="O1003" s="17"/>
      <c r="P1003" s="17"/>
      <c r="Q1003" s="17"/>
      <c r="R1003" s="17"/>
      <c r="S1003" s="17"/>
      <c r="T1003" s="17"/>
      <c r="U1003" s="17"/>
      <c r="V1003" s="17"/>
      <c r="W1003" s="17"/>
      <c r="X1003" s="17"/>
      <c r="Y1003" s="17"/>
      <c r="Z1003" s="17"/>
      <c r="AA1003" s="17"/>
      <c r="AB1003" s="17"/>
    </row>
    <row r="1004" spans="1:28" ht="15.75" customHeight="1" x14ac:dyDescent="0.3">
      <c r="A1004" s="17"/>
      <c r="B1004" s="17"/>
      <c r="C1004" s="17"/>
      <c r="D1004" s="17"/>
      <c r="E1004" s="17"/>
      <c r="F1004" s="17"/>
      <c r="G1004" s="17"/>
      <c r="H1004" s="17"/>
      <c r="I1004" s="17"/>
      <c r="J1004" s="17"/>
      <c r="K1004" s="17"/>
      <c r="L1004" s="17"/>
      <c r="M1004" s="17"/>
      <c r="N1004" s="17"/>
      <c r="O1004" s="17"/>
      <c r="P1004" s="17"/>
      <c r="Q1004" s="17"/>
      <c r="R1004" s="17"/>
      <c r="S1004" s="17"/>
      <c r="T1004" s="17"/>
      <c r="U1004" s="17"/>
      <c r="V1004" s="17"/>
      <c r="W1004" s="17"/>
      <c r="X1004" s="17"/>
      <c r="Y1004" s="17"/>
      <c r="Z1004" s="17"/>
      <c r="AA1004" s="17"/>
      <c r="AB1004" s="17"/>
    </row>
  </sheetData>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4"/>
  <sheetViews>
    <sheetView workbookViewId="0">
      <selection activeCell="F24" sqref="F24"/>
    </sheetView>
  </sheetViews>
  <sheetFormatPr defaultColWidth="14.44140625" defaultRowHeight="15" customHeight="1" x14ac:dyDescent="0.3"/>
  <cols>
    <col min="1" max="1" width="50.6640625" customWidth="1"/>
    <col min="2" max="2" width="17.33203125" customWidth="1"/>
    <col min="3" max="3" width="9.109375" customWidth="1"/>
    <col min="4" max="6" width="8.6640625" customWidth="1"/>
  </cols>
  <sheetData>
    <row r="1" spans="1:3" ht="12.75" customHeight="1" x14ac:dyDescent="0.3">
      <c r="A1" s="2"/>
      <c r="B1" s="8" t="s">
        <v>22</v>
      </c>
      <c r="C1" s="2"/>
    </row>
    <row r="2" spans="1:3" ht="12.75" customHeight="1" x14ac:dyDescent="0.3">
      <c r="A2" s="2"/>
      <c r="B2" s="8"/>
      <c r="C2" s="2"/>
    </row>
    <row r="3" spans="1:3" ht="12.75" customHeight="1" x14ac:dyDescent="0.3">
      <c r="A3" s="2" t="s">
        <v>90</v>
      </c>
      <c r="B3" s="8">
        <v>106</v>
      </c>
      <c r="C3" s="2"/>
    </row>
    <row r="4" spans="1:3" ht="12.75" customHeight="1" x14ac:dyDescent="0.3">
      <c r="A4" s="2" t="s">
        <v>91</v>
      </c>
      <c r="B4" s="8">
        <v>68.5</v>
      </c>
      <c r="C4" s="2"/>
    </row>
    <row r="5" spans="1:3" ht="12.75" customHeight="1" x14ac:dyDescent="0.3">
      <c r="A5" s="2" t="s">
        <v>92</v>
      </c>
      <c r="B5" s="8">
        <v>41.67</v>
      </c>
      <c r="C5" s="2"/>
    </row>
    <row r="6" spans="1:3" ht="12.75" customHeight="1" x14ac:dyDescent="0.3">
      <c r="A6" s="2"/>
      <c r="B6" s="8"/>
      <c r="C6" s="2"/>
    </row>
    <row r="7" spans="1:3" ht="12.75" customHeight="1" x14ac:dyDescent="0.3">
      <c r="A7" s="2"/>
      <c r="B7" s="8"/>
      <c r="C7" s="2"/>
    </row>
    <row r="8" spans="1:3" ht="12.75" customHeight="1" x14ac:dyDescent="0.3">
      <c r="A8" s="2" t="s">
        <v>93</v>
      </c>
      <c r="B8" s="8">
        <v>9236.17</v>
      </c>
      <c r="C8" s="2"/>
    </row>
    <row r="9" spans="1:3" ht="12.75" customHeight="1" x14ac:dyDescent="0.3">
      <c r="A9" s="2" t="s">
        <v>94</v>
      </c>
      <c r="B9" s="8">
        <v>540.58000000000004</v>
      </c>
      <c r="C9" s="2"/>
    </row>
    <row r="10" spans="1:3" ht="12.75" customHeight="1" x14ac:dyDescent="0.3">
      <c r="A10" s="2" t="s">
        <v>95</v>
      </c>
      <c r="B10" s="8">
        <v>830.75</v>
      </c>
      <c r="C10" s="2"/>
    </row>
    <row r="11" spans="1:3" ht="12.75" customHeight="1" x14ac:dyDescent="0.3">
      <c r="A11" s="2"/>
      <c r="B11" s="8"/>
      <c r="C11" s="2"/>
    </row>
    <row r="12" spans="1:3" ht="12.75" customHeight="1" x14ac:dyDescent="0.3">
      <c r="A12" s="2" t="s">
        <v>96</v>
      </c>
      <c r="B12" s="8">
        <v>58.33</v>
      </c>
      <c r="C12" s="2"/>
    </row>
    <row r="13" spans="1:3" ht="12.75" customHeight="1" x14ac:dyDescent="0.3">
      <c r="A13" s="2" t="s">
        <v>97</v>
      </c>
      <c r="B13" s="10">
        <v>0.1</v>
      </c>
      <c r="C13" s="2"/>
    </row>
    <row r="14" spans="1:3" ht="12.75" customHeight="1" x14ac:dyDescent="0.3">
      <c r="A14" s="2"/>
      <c r="B14" s="8"/>
      <c r="C14" s="2"/>
    </row>
    <row r="15" spans="1:3" ht="12.75" customHeight="1" x14ac:dyDescent="0.3">
      <c r="A15" s="2" t="s">
        <v>98</v>
      </c>
      <c r="B15" s="10">
        <v>0.12509999999999999</v>
      </c>
      <c r="C15" s="2"/>
    </row>
    <row r="16" spans="1:3" ht="12.75" customHeight="1" x14ac:dyDescent="0.3">
      <c r="A16" s="2" t="s">
        <v>99</v>
      </c>
      <c r="B16" s="8">
        <v>17283</v>
      </c>
      <c r="C16" s="2"/>
    </row>
    <row r="17" spans="1:26" ht="12.75" customHeight="1" x14ac:dyDescent="0.3">
      <c r="A17" s="2"/>
      <c r="B17" s="8"/>
      <c r="C17" s="2"/>
    </row>
    <row r="18" spans="1:26" ht="12.75" customHeight="1" x14ac:dyDescent="0.3">
      <c r="A18" s="2" t="s">
        <v>100</v>
      </c>
      <c r="B18" s="10">
        <v>6.0999999999999999E-2</v>
      </c>
      <c r="C18" s="2"/>
    </row>
    <row r="19" spans="1:26" ht="12.75" customHeight="1" x14ac:dyDescent="0.3">
      <c r="A19" s="2" t="s">
        <v>101</v>
      </c>
      <c r="B19" s="8">
        <v>79409</v>
      </c>
      <c r="C19" s="24"/>
    </row>
    <row r="20" spans="1:26" ht="12.75" customHeight="1" x14ac:dyDescent="0.3">
      <c r="A20" s="2" t="s">
        <v>102</v>
      </c>
      <c r="B20" s="8">
        <f>B18*B19/12</f>
        <v>403.66241666666662</v>
      </c>
      <c r="C20" s="2"/>
    </row>
    <row r="21" spans="1:26" ht="12.75" customHeight="1" x14ac:dyDescent="0.3">
      <c r="A21" s="2"/>
      <c r="B21" s="8"/>
      <c r="C21" s="2"/>
    </row>
    <row r="22" spans="1:26" ht="12.75" customHeight="1" x14ac:dyDescent="0.3">
      <c r="A22" s="2" t="s">
        <v>103</v>
      </c>
      <c r="B22" s="8">
        <v>784.95</v>
      </c>
      <c r="C22" s="2"/>
    </row>
    <row r="23" spans="1:26" ht="12.75" customHeight="1" x14ac:dyDescent="0.3">
      <c r="A23" s="2"/>
      <c r="B23" s="8"/>
      <c r="C23" s="2"/>
    </row>
    <row r="24" spans="1:26" ht="12.75" customHeight="1" x14ac:dyDescent="0.3">
      <c r="A24" s="2" t="s">
        <v>190</v>
      </c>
      <c r="B24" s="8"/>
      <c r="C24" s="2"/>
    </row>
    <row r="25" spans="1:26" ht="15.75" customHeight="1" x14ac:dyDescent="0.3">
      <c r="A25" s="2"/>
      <c r="B25" s="1"/>
    </row>
    <row r="26" spans="1:26" ht="15.75" customHeight="1" x14ac:dyDescent="0.3"/>
    <row r="27" spans="1:26" ht="15.75" customHeight="1" x14ac:dyDescent="0.3">
      <c r="A27" s="2" t="s">
        <v>104</v>
      </c>
      <c r="B27" s="6">
        <v>1.0999999999999999E-2</v>
      </c>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
      <c r="A28" s="2" t="s">
        <v>105</v>
      </c>
      <c r="B28" s="10">
        <v>0.18</v>
      </c>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
    <row r="30" spans="1:26" ht="15.75" customHeight="1" x14ac:dyDescent="0.3">
      <c r="A30" s="2" t="s">
        <v>106</v>
      </c>
      <c r="B30" s="10">
        <v>0.08</v>
      </c>
    </row>
    <row r="31" spans="1:26" ht="15.75" customHeight="1" x14ac:dyDescent="0.3">
      <c r="A31" s="2" t="s">
        <v>107</v>
      </c>
      <c r="B31" s="10">
        <v>8.3000000000000004E-2</v>
      </c>
    </row>
    <row r="32" spans="1:2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sheetData>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9dc8c5-3aeb-4421-9f55-18a7300e0726" xsi:nil="true"/>
    <lcf76f155ced4ddcb4097134ff3c332f xmlns="861db2a2-24df-44c3-a07b-bbdf956462d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984D8AB00E7549B9F33B2EAF19EC99" ma:contentTypeVersion="11" ma:contentTypeDescription="Een nieuw document maken." ma:contentTypeScope="" ma:versionID="cb249ff6b3ac77bdef24099264824386">
  <xsd:schema xmlns:xsd="http://www.w3.org/2001/XMLSchema" xmlns:xs="http://www.w3.org/2001/XMLSchema" xmlns:p="http://schemas.microsoft.com/office/2006/metadata/properties" xmlns:ns2="861db2a2-24df-44c3-a07b-bbdf956462d2" xmlns:ns3="f49dc8c5-3aeb-4421-9f55-18a7300e0726" targetNamespace="http://schemas.microsoft.com/office/2006/metadata/properties" ma:root="true" ma:fieldsID="3ad70123a6d9aea6bb1305d3eeb2dfa3" ns2:_="" ns3:_="">
    <xsd:import namespace="861db2a2-24df-44c3-a07b-bbdf956462d2"/>
    <xsd:import namespace="f49dc8c5-3aeb-4421-9f55-18a7300e07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1db2a2-24df-44c3-a07b-bbdf956462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6b64be9-ece9-448a-b811-6afe781e82f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9dc8c5-3aeb-4421-9f55-18a7300e07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89b6f9-10d7-4ab9-a7b2-8fdd02c05c20}" ma:internalName="TaxCatchAll" ma:showField="CatchAllData" ma:web="f49dc8c5-3aeb-4421-9f55-18a7300e07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E73F3A-A386-4568-94A9-44A652F4E7E6}">
  <ds:schemaRefs>
    <ds:schemaRef ds:uri="http://schemas.microsoft.com/office/2006/metadata/properties"/>
    <ds:schemaRef ds:uri="http://schemas.microsoft.com/office/infopath/2007/PartnerControls"/>
    <ds:schemaRef ds:uri="f49dc8c5-3aeb-4421-9f55-18a7300e0726"/>
    <ds:schemaRef ds:uri="861db2a2-24df-44c3-a07b-bbdf956462d2"/>
  </ds:schemaRefs>
</ds:datastoreItem>
</file>

<file path=customXml/itemProps2.xml><?xml version="1.0" encoding="utf-8"?>
<ds:datastoreItem xmlns:ds="http://schemas.openxmlformats.org/officeDocument/2006/customXml" ds:itemID="{9A24FC96-154B-4E39-AEE7-B457D9EF7C1C}">
  <ds:schemaRefs>
    <ds:schemaRef ds:uri="http://schemas.microsoft.com/sharepoint/v3/contenttype/forms"/>
  </ds:schemaRefs>
</ds:datastoreItem>
</file>

<file path=customXml/itemProps3.xml><?xml version="1.0" encoding="utf-8"?>
<ds:datastoreItem xmlns:ds="http://schemas.openxmlformats.org/officeDocument/2006/customXml" ds:itemID="{785E6D02-7AED-4954-B1F5-A80B310CE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1db2a2-24df-44c3-a07b-bbdf956462d2"/>
    <ds:schemaRef ds:uri="f49dc8c5-3aeb-4421-9f55-18a7300e07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invulblad</vt:lpstr>
      <vt:lpstr>traktement predikant</vt:lpstr>
      <vt:lpstr>kosten gemeente</vt:lpstr>
      <vt:lpstr>Blad2</vt:lpstr>
      <vt:lpstr>Blad3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Runherd</dc:creator>
  <cp:keywords/>
  <dc:description/>
  <cp:lastModifiedBy>Hans Runherd</cp:lastModifiedBy>
  <cp:revision/>
  <cp:lastPrinted>2025-07-29T12:47:42Z</cp:lastPrinted>
  <dcterms:created xsi:type="dcterms:W3CDTF">2024-06-25T13:57:55Z</dcterms:created>
  <dcterms:modified xsi:type="dcterms:W3CDTF">2026-01-14T07:46:35Z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0x01010012984D8AB00E7549B9F33B2EAF19EC99</vt:lpwstr>
  </property>
  <property fmtid="{D5CDD505-2E9C-101B-9397-08002B2CF9AE}" pid="3" name="Order">
    <vt:r8>200</vt:r8>
  </property>
  <property fmtid="{D5CDD505-2E9C-101B-9397-08002B2CF9AE}" pid="4" name="MediaServiceImageTags">
    <vt:lpwstr/>
  </property>
</Properties>
</file>